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rkko.kauppinen\Desktop\Kilpailutoiminta\Valintaesitykset kilpailut\2022\Sahl pisteet + prosenttiranking 2022\"/>
    </mc:Choice>
  </mc:AlternateContent>
  <xr:revisionPtr revIDLastSave="0" documentId="13_ncr:1_{C62450FF-820A-4F9D-BD12-9A5B6DCD4035}" xr6:coauthVersionLast="47" xr6:coauthVersionMax="47" xr10:uidLastSave="{00000000-0000-0000-0000-000000000000}"/>
  <bookViews>
    <workbookView xWindow="-120" yWindow="-120" windowWidth="38640" windowHeight="21240" tabRatio="866" xr2:uid="{00000000-000D-0000-FFFF-FFFF00000000}"/>
  </bookViews>
  <sheets>
    <sheet name="Kokonaispisteet" sheetId="7" r:id="rId1"/>
    <sheet name="VUO tark PI" sheetId="13" r:id="rId2"/>
    <sheet name="VUO tark PI2" sheetId="19" r:id="rId3"/>
    <sheet name="GP tark PI" sheetId="9" r:id="rId4"/>
    <sheet name="GP tark LNORM" sheetId="12" r:id="rId5"/>
    <sheet name="IMA PI" sheetId="24" r:id="rId6"/>
    <sheet name="IMA LNORM" sheetId="25" r:id="rId7"/>
    <sheet name="IMA PI (2)" sheetId="26" r:id="rId8"/>
    <sheet name="IMA LNORM (2)" sheetId="27" r:id="rId9"/>
    <sheet name="KONTU PI " sheetId="28" r:id="rId10"/>
    <sheet name="HÄM NORM  " sheetId="30" r:id="rId11"/>
    <sheet name="HÄM YHTEIS" sheetId="3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34" i="7" l="1"/>
  <c r="V43" i="7"/>
  <c r="V28" i="7"/>
  <c r="V39" i="7"/>
  <c r="V32" i="7"/>
  <c r="V30" i="7"/>
  <c r="S33" i="7"/>
  <c r="V25" i="7"/>
  <c r="V27" i="7"/>
  <c r="J27" i="7"/>
  <c r="O27" i="7" s="1"/>
  <c r="V22" i="7"/>
  <c r="V23" i="7"/>
  <c r="V26" i="7"/>
  <c r="V21" i="7"/>
  <c r="V20" i="7"/>
  <c r="S22" i="7"/>
  <c r="S20" i="7"/>
  <c r="S101" i="7"/>
  <c r="V85" i="7"/>
  <c r="S85" i="7"/>
  <c r="V100" i="7"/>
  <c r="V108" i="7"/>
  <c r="J110" i="7"/>
  <c r="O110" i="7" s="1"/>
  <c r="V98" i="7"/>
  <c r="V109" i="7"/>
  <c r="V99" i="7"/>
  <c r="V103" i="7"/>
  <c r="O103" i="7"/>
  <c r="V102" i="7"/>
  <c r="S102" i="7"/>
  <c r="V95" i="7"/>
  <c r="S95" i="7"/>
  <c r="V97" i="7"/>
  <c r="V92" i="7"/>
  <c r="S97" i="7"/>
  <c r="V96" i="7"/>
  <c r="V94" i="7"/>
  <c r="S94" i="7"/>
  <c r="J84" i="7"/>
  <c r="O84" i="7" s="1"/>
  <c r="V88" i="7"/>
  <c r="O88" i="7"/>
  <c r="O97" i="7"/>
  <c r="O92" i="7"/>
  <c r="V86" i="7"/>
  <c r="V83" i="7"/>
  <c r="J83" i="7"/>
  <c r="O83" i="7" s="1"/>
  <c r="V80" i="7"/>
  <c r="V87" i="7"/>
  <c r="V82" i="7"/>
  <c r="O82" i="7"/>
  <c r="V79" i="7"/>
  <c r="O79" i="7"/>
  <c r="J82" i="7"/>
  <c r="V76" i="7"/>
  <c r="J76" i="7"/>
  <c r="O76" i="7" s="1"/>
  <c r="S19" i="7"/>
  <c r="V19" i="7"/>
  <c r="V18" i="7"/>
  <c r="V15" i="7"/>
  <c r="S15" i="7"/>
  <c r="V13" i="7"/>
  <c r="V11" i="7"/>
  <c r="S11" i="7"/>
  <c r="S80" i="7"/>
  <c r="F45" i="31"/>
  <c r="F44" i="31"/>
  <c r="F43" i="31"/>
  <c r="F42" i="31"/>
  <c r="F41" i="31"/>
  <c r="F40" i="31"/>
  <c r="F39" i="31"/>
  <c r="F38" i="31"/>
  <c r="I38" i="31" s="1"/>
  <c r="F37" i="31"/>
  <c r="I37" i="31" s="1"/>
  <c r="F36" i="31"/>
  <c r="F35" i="31"/>
  <c r="I35" i="31" s="1"/>
  <c r="F34" i="31"/>
  <c r="F33" i="31"/>
  <c r="F32" i="31"/>
  <c r="I32" i="31" s="1"/>
  <c r="F31" i="31"/>
  <c r="F30" i="31"/>
  <c r="F29" i="31"/>
  <c r="F28" i="31"/>
  <c r="I28" i="31" s="1"/>
  <c r="F27" i="31"/>
  <c r="I40" i="31"/>
  <c r="I43" i="31"/>
  <c r="I44" i="31"/>
  <c r="I45" i="31"/>
  <c r="I42" i="31"/>
  <c r="I41" i="31"/>
  <c r="I39" i="31"/>
  <c r="I36" i="31"/>
  <c r="I33" i="31"/>
  <c r="F26" i="31"/>
  <c r="I27" i="31"/>
  <c r="I26" i="31"/>
  <c r="I12" i="31"/>
  <c r="I13" i="31"/>
  <c r="I14" i="31"/>
  <c r="I15" i="31"/>
  <c r="I16" i="31"/>
  <c r="I17" i="31"/>
  <c r="F17" i="31"/>
  <c r="F16" i="31"/>
  <c r="F15" i="31"/>
  <c r="F14" i="31"/>
  <c r="F13" i="31"/>
  <c r="F12" i="31"/>
  <c r="F11" i="31"/>
  <c r="F10" i="31"/>
  <c r="F9" i="31"/>
  <c r="F8" i="31"/>
  <c r="F7" i="31"/>
  <c r="I7" i="31" s="1"/>
  <c r="F6" i="31"/>
  <c r="I6" i="31" s="1"/>
  <c r="F5" i="31"/>
  <c r="F4" i="31"/>
  <c r="I4" i="31" s="1"/>
  <c r="F3" i="31"/>
  <c r="I11" i="31"/>
  <c r="I3" i="31"/>
  <c r="F30" i="30"/>
  <c r="H2" i="31"/>
  <c r="I8" i="30"/>
  <c r="J13" i="7"/>
  <c r="O13" i="7"/>
  <c r="S13" i="7"/>
  <c r="I42" i="30"/>
  <c r="F50" i="30"/>
  <c r="F49" i="30"/>
  <c r="F48" i="30"/>
  <c r="F47" i="30"/>
  <c r="F46" i="30"/>
  <c r="F45" i="30"/>
  <c r="F44" i="30"/>
  <c r="F43" i="30"/>
  <c r="F42" i="30"/>
  <c r="F41" i="30"/>
  <c r="F40" i="30"/>
  <c r="F38" i="30"/>
  <c r="F39" i="30"/>
  <c r="F35" i="30"/>
  <c r="F34" i="30"/>
  <c r="F33" i="30"/>
  <c r="F32" i="30"/>
  <c r="F31" i="30"/>
  <c r="F41" i="28"/>
  <c r="F33" i="28"/>
  <c r="F32" i="28"/>
  <c r="F30" i="28"/>
  <c r="I40" i="30"/>
  <c r="I41" i="30"/>
  <c r="I43" i="30"/>
  <c r="I44" i="30"/>
  <c r="I45" i="30"/>
  <c r="I46" i="30"/>
  <c r="I47" i="30"/>
  <c r="I48" i="30"/>
  <c r="I49" i="30"/>
  <c r="I50" i="30"/>
  <c r="I33" i="30"/>
  <c r="I32" i="30"/>
  <c r="I30" i="30"/>
  <c r="I31" i="30"/>
  <c r="H2" i="30"/>
  <c r="H29" i="30"/>
  <c r="F19" i="30"/>
  <c r="I19" i="30"/>
  <c r="F11" i="30"/>
  <c r="I11" i="30"/>
  <c r="F13" i="30"/>
  <c r="I13" i="30"/>
  <c r="F14" i="30"/>
  <c r="I14" i="30"/>
  <c r="F15" i="30"/>
  <c r="I15" i="30"/>
  <c r="F16" i="30"/>
  <c r="I16" i="30"/>
  <c r="F17" i="30"/>
  <c r="I17" i="30"/>
  <c r="F18" i="30"/>
  <c r="I18" i="30"/>
  <c r="F20" i="30"/>
  <c r="I20" i="30"/>
  <c r="F12" i="30"/>
  <c r="I34" i="31"/>
  <c r="I31" i="31"/>
  <c r="I30" i="31"/>
  <c r="I29" i="31"/>
  <c r="H25" i="31"/>
  <c r="I10" i="31"/>
  <c r="I9" i="31"/>
  <c r="I8" i="31"/>
  <c r="I5" i="31"/>
  <c r="I39" i="30"/>
  <c r="I38" i="30"/>
  <c r="F37" i="30"/>
  <c r="I37" i="30"/>
  <c r="F36" i="30"/>
  <c r="I36" i="30"/>
  <c r="I35" i="30"/>
  <c r="I34" i="30"/>
  <c r="I12" i="30"/>
  <c r="F10" i="30"/>
  <c r="I10" i="30"/>
  <c r="F9" i="30"/>
  <c r="I9" i="30"/>
  <c r="F8" i="30"/>
  <c r="F7" i="30"/>
  <c r="I7" i="30"/>
  <c r="F6" i="30"/>
  <c r="I6" i="30"/>
  <c r="F5" i="30"/>
  <c r="I5" i="30"/>
  <c r="F4" i="30"/>
  <c r="I4" i="30"/>
  <c r="F3" i="30"/>
  <c r="I3" i="30"/>
  <c r="O19" i="7"/>
  <c r="S104" i="7"/>
  <c r="S96" i="7"/>
  <c r="S42" i="7"/>
  <c r="S30" i="7"/>
  <c r="S26" i="7"/>
  <c r="S24" i="7"/>
  <c r="S23" i="7"/>
  <c r="S21" i="7"/>
  <c r="S18" i="7"/>
  <c r="S16" i="7"/>
  <c r="S14" i="7"/>
  <c r="O86" i="7"/>
  <c r="S90" i="7"/>
  <c r="O90" i="7"/>
  <c r="O91" i="7"/>
  <c r="J90" i="7"/>
  <c r="V90" i="7" s="1"/>
  <c r="J93" i="7"/>
  <c r="O93" i="7" s="1"/>
  <c r="J31" i="7"/>
  <c r="J39" i="7"/>
  <c r="O39" i="7" s="1"/>
  <c r="J85" i="7"/>
  <c r="O85" i="7" s="1"/>
  <c r="J15" i="7"/>
  <c r="O15" i="7"/>
  <c r="O11" i="7"/>
  <c r="O14" i="7"/>
  <c r="J92" i="7"/>
  <c r="F42" i="28"/>
  <c r="I42" i="28"/>
  <c r="O81" i="7"/>
  <c r="H27" i="28"/>
  <c r="O21" i="7"/>
  <c r="F18" i="28"/>
  <c r="I18" i="28"/>
  <c r="H2" i="28"/>
  <c r="F17" i="28"/>
  <c r="F4" i="28"/>
  <c r="F45" i="28"/>
  <c r="I45" i="28"/>
  <c r="F44" i="28"/>
  <c r="I44" i="28"/>
  <c r="F43" i="28"/>
  <c r="I43" i="28"/>
  <c r="I41" i="28"/>
  <c r="F40" i="28"/>
  <c r="I40" i="28"/>
  <c r="F39" i="28"/>
  <c r="I39" i="28"/>
  <c r="F38" i="28"/>
  <c r="I38" i="28"/>
  <c r="F37" i="28"/>
  <c r="I37" i="28"/>
  <c r="F36" i="28"/>
  <c r="I36" i="28"/>
  <c r="F35" i="28"/>
  <c r="I35" i="28"/>
  <c r="F34" i="28"/>
  <c r="I34" i="28"/>
  <c r="I33" i="28"/>
  <c r="I32" i="28"/>
  <c r="F31" i="28"/>
  <c r="I31" i="28"/>
  <c r="I30" i="28"/>
  <c r="F29" i="28"/>
  <c r="I29" i="28"/>
  <c r="F28" i="28"/>
  <c r="I28" i="28"/>
  <c r="I17" i="28"/>
  <c r="F16" i="28"/>
  <c r="I16" i="28"/>
  <c r="F15" i="28"/>
  <c r="I15" i="28"/>
  <c r="F14" i="28"/>
  <c r="I14" i="28"/>
  <c r="F13" i="28"/>
  <c r="I13" i="28"/>
  <c r="F12" i="28"/>
  <c r="I12" i="28"/>
  <c r="F11" i="28"/>
  <c r="I11" i="28"/>
  <c r="F10" i="28"/>
  <c r="I10" i="28"/>
  <c r="F9" i="28"/>
  <c r="I9" i="28"/>
  <c r="F8" i="28"/>
  <c r="I8" i="28"/>
  <c r="F7" i="28"/>
  <c r="I7" i="28"/>
  <c r="F6" i="28"/>
  <c r="I6" i="28"/>
  <c r="F5" i="28"/>
  <c r="I5" i="28"/>
  <c r="I4" i="28"/>
  <c r="F3" i="28"/>
  <c r="I3" i="28"/>
  <c r="F36" i="27"/>
  <c r="F31" i="27"/>
  <c r="H29" i="27"/>
  <c r="F29" i="26"/>
  <c r="O99" i="7"/>
  <c r="O95" i="7"/>
  <c r="O105" i="7"/>
  <c r="O107" i="7"/>
  <c r="J106" i="7"/>
  <c r="O106" i="7" s="1"/>
  <c r="J109" i="7"/>
  <c r="O109" i="7" s="1"/>
  <c r="J102" i="7"/>
  <c r="O102" i="7" s="1"/>
  <c r="O100" i="7"/>
  <c r="J94" i="7"/>
  <c r="O94" i="7" s="1"/>
  <c r="J101" i="7"/>
  <c r="O101" i="7" s="1"/>
  <c r="J96" i="7"/>
  <c r="O96" i="7" s="1"/>
  <c r="O89" i="7"/>
  <c r="O87" i="7"/>
  <c r="J70" i="7"/>
  <c r="O70" i="7" s="1"/>
  <c r="J71" i="7"/>
  <c r="O71" i="7" s="1"/>
  <c r="J72" i="7"/>
  <c r="O72" i="7" s="1"/>
  <c r="J73" i="7"/>
  <c r="O73" i="7" s="1"/>
  <c r="J74" i="7"/>
  <c r="O74" i="7" s="1"/>
  <c r="J75" i="7"/>
  <c r="O75" i="7" s="1"/>
  <c r="J77" i="7"/>
  <c r="O77" i="7" s="1"/>
  <c r="J78" i="7"/>
  <c r="O78" i="7" s="1"/>
  <c r="J69" i="7"/>
  <c r="O69" i="7" s="1"/>
  <c r="O44" i="7"/>
  <c r="O41" i="7"/>
  <c r="O25" i="7"/>
  <c r="O35" i="7"/>
  <c r="O26" i="7"/>
  <c r="O37" i="7"/>
  <c r="O23" i="7"/>
  <c r="O42" i="7"/>
  <c r="J32" i="7"/>
  <c r="O32" i="7" s="1"/>
  <c r="J40" i="7"/>
  <c r="O40" i="7" s="1"/>
  <c r="J30" i="7"/>
  <c r="O30" i="7" s="1"/>
  <c r="O33" i="7"/>
  <c r="J38" i="7"/>
  <c r="O38" i="7" s="1"/>
  <c r="J36" i="7"/>
  <c r="O36" i="7" s="1"/>
  <c r="O22" i="7"/>
  <c r="O31" i="7"/>
  <c r="O24" i="7"/>
  <c r="J29" i="7"/>
  <c r="O29" i="7" s="1"/>
  <c r="O20" i="7"/>
  <c r="O18" i="7"/>
  <c r="O16" i="7"/>
  <c r="J6" i="7"/>
  <c r="O6" i="7" s="1"/>
  <c r="J7" i="7"/>
  <c r="O7" i="7" s="1"/>
  <c r="J8" i="7"/>
  <c r="O8" i="7" s="1"/>
  <c r="J9" i="7"/>
  <c r="O9" i="7" s="1"/>
  <c r="J10" i="7"/>
  <c r="O10" i="7" s="1"/>
  <c r="J12" i="7"/>
  <c r="O12" i="7" s="1"/>
  <c r="J17" i="7"/>
  <c r="O17" i="7" s="1"/>
  <c r="J5" i="7"/>
  <c r="O5" i="7" s="1"/>
  <c r="F15" i="26"/>
  <c r="I15" i="26"/>
  <c r="F16" i="26"/>
  <c r="I16" i="26"/>
  <c r="F17" i="26"/>
  <c r="I17" i="26"/>
  <c r="I31" i="27"/>
  <c r="F32" i="27"/>
  <c r="I32" i="27"/>
  <c r="F33" i="27"/>
  <c r="I33" i="27"/>
  <c r="F34" i="27"/>
  <c r="I34" i="27"/>
  <c r="F35" i="27"/>
  <c r="I35" i="27"/>
  <c r="I36" i="27"/>
  <c r="F37" i="27"/>
  <c r="I37" i="27"/>
  <c r="F38" i="27"/>
  <c r="I38" i="27"/>
  <c r="F39" i="27"/>
  <c r="I39" i="27"/>
  <c r="F40" i="27"/>
  <c r="I40" i="27"/>
  <c r="F41" i="27"/>
  <c r="I41" i="27"/>
  <c r="F42" i="27"/>
  <c r="I42" i="27"/>
  <c r="F43" i="27"/>
  <c r="I43" i="27"/>
  <c r="F44" i="27"/>
  <c r="I44" i="27"/>
  <c r="F45" i="27"/>
  <c r="I45" i="27"/>
  <c r="F46" i="27"/>
  <c r="I46" i="27"/>
  <c r="I29" i="26"/>
  <c r="F30" i="26"/>
  <c r="I30" i="26"/>
  <c r="F31" i="26"/>
  <c r="I31" i="26"/>
  <c r="F32" i="26"/>
  <c r="I32" i="26"/>
  <c r="F33" i="26"/>
  <c r="I33" i="26"/>
  <c r="F34" i="26"/>
  <c r="I34" i="26"/>
  <c r="F35" i="26"/>
  <c r="I35" i="26"/>
  <c r="F36" i="26"/>
  <c r="I36" i="26"/>
  <c r="F37" i="26"/>
  <c r="I37" i="26"/>
  <c r="F38" i="26"/>
  <c r="I38" i="26"/>
  <c r="F39" i="26"/>
  <c r="I39" i="26"/>
  <c r="F40" i="26"/>
  <c r="I40" i="26"/>
  <c r="F41" i="26"/>
  <c r="I41" i="26"/>
  <c r="F42" i="26"/>
  <c r="I42" i="26"/>
  <c r="F43" i="26"/>
  <c r="I43" i="26"/>
  <c r="F44" i="26"/>
  <c r="I44" i="26"/>
  <c r="F45" i="26"/>
  <c r="I45" i="26"/>
  <c r="H4" i="25"/>
  <c r="J21" i="7"/>
  <c r="J11" i="7"/>
  <c r="J42" i="7"/>
  <c r="J33" i="7"/>
  <c r="J24" i="7"/>
  <c r="J18" i="7"/>
  <c r="J16" i="7"/>
  <c r="J22" i="7"/>
  <c r="J19" i="7"/>
  <c r="J14" i="7"/>
  <c r="J20" i="7"/>
  <c r="J100" i="7"/>
  <c r="J86" i="7"/>
  <c r="J97" i="7"/>
  <c r="J88" i="7"/>
  <c r="J89" i="7"/>
  <c r="J87" i="7"/>
  <c r="J91" i="7"/>
  <c r="J81" i="7"/>
  <c r="F31" i="9"/>
  <c r="I31" i="9"/>
  <c r="F30" i="27"/>
  <c r="I30" i="27"/>
  <c r="H4" i="27"/>
  <c r="F17" i="27"/>
  <c r="I17" i="27"/>
  <c r="F16" i="27"/>
  <c r="I16" i="27"/>
  <c r="F15" i="27"/>
  <c r="I15" i="27"/>
  <c r="F14" i="27"/>
  <c r="I14" i="27"/>
  <c r="F13" i="27"/>
  <c r="I13" i="27"/>
  <c r="F12" i="27"/>
  <c r="I12" i="27"/>
  <c r="F11" i="27"/>
  <c r="I11" i="27"/>
  <c r="F10" i="27"/>
  <c r="I10" i="27"/>
  <c r="F9" i="27"/>
  <c r="I9" i="27"/>
  <c r="F8" i="27"/>
  <c r="I8" i="27"/>
  <c r="F7" i="27"/>
  <c r="I7" i="27"/>
  <c r="F6" i="27"/>
  <c r="I6" i="27"/>
  <c r="F5" i="27"/>
  <c r="I5" i="27"/>
  <c r="H27" i="26"/>
  <c r="F28" i="26"/>
  <c r="I28" i="26"/>
  <c r="F14" i="26"/>
  <c r="I14" i="26"/>
  <c r="F13" i="26"/>
  <c r="I13" i="26"/>
  <c r="F12" i="26"/>
  <c r="I12" i="26"/>
  <c r="F11" i="26"/>
  <c r="I11" i="26"/>
  <c r="F10" i="26"/>
  <c r="I10" i="26"/>
  <c r="F9" i="26"/>
  <c r="I9" i="26"/>
  <c r="F8" i="26"/>
  <c r="I8" i="26"/>
  <c r="F7" i="26"/>
  <c r="I7" i="26"/>
  <c r="F6" i="26"/>
  <c r="I6" i="26"/>
  <c r="F5" i="26"/>
  <c r="I5" i="26"/>
  <c r="F4" i="26"/>
  <c r="I4" i="26"/>
  <c r="F3" i="26"/>
  <c r="I3" i="26"/>
  <c r="H2" i="26"/>
  <c r="F30" i="9"/>
  <c r="I30" i="9"/>
  <c r="F32" i="9"/>
  <c r="I32" i="9"/>
  <c r="F33" i="9"/>
  <c r="I33" i="9"/>
  <c r="F34" i="9"/>
  <c r="I34" i="9"/>
  <c r="F35" i="9"/>
  <c r="I35" i="9"/>
  <c r="F36" i="9"/>
  <c r="I36" i="9"/>
  <c r="F37" i="9"/>
  <c r="I37" i="9"/>
  <c r="F38" i="9"/>
  <c r="I38" i="9"/>
  <c r="F39" i="9"/>
  <c r="I39" i="9"/>
  <c r="F40" i="9"/>
  <c r="I40" i="9"/>
  <c r="F41" i="9"/>
  <c r="I41" i="9"/>
  <c r="F42" i="9"/>
  <c r="I42" i="9"/>
  <c r="F43" i="9"/>
  <c r="I43" i="9"/>
  <c r="F44" i="9"/>
  <c r="I44" i="9"/>
  <c r="F45" i="9"/>
  <c r="I45" i="9"/>
  <c r="F46" i="9"/>
  <c r="I46" i="9"/>
  <c r="F47" i="9"/>
  <c r="I47" i="9"/>
  <c r="F48" i="9"/>
  <c r="I48" i="9"/>
  <c r="F49" i="9"/>
  <c r="I49" i="9"/>
  <c r="F50" i="9"/>
  <c r="I50" i="9"/>
  <c r="F51" i="9"/>
  <c r="I51" i="9"/>
  <c r="F52" i="9"/>
  <c r="I52" i="9"/>
  <c r="F53" i="9"/>
  <c r="I53" i="9"/>
  <c r="F29" i="19"/>
  <c r="I29" i="19"/>
  <c r="F30" i="19"/>
  <c r="I30" i="19"/>
  <c r="F31" i="19"/>
  <c r="I31" i="19"/>
  <c r="F32" i="19"/>
  <c r="I32" i="19"/>
  <c r="F33" i="19"/>
  <c r="I33" i="19"/>
  <c r="F34" i="19"/>
  <c r="I34" i="19"/>
  <c r="F35" i="19"/>
  <c r="I35" i="19"/>
  <c r="F36" i="19"/>
  <c r="I36" i="19"/>
  <c r="F37" i="19"/>
  <c r="I37" i="19"/>
  <c r="F38" i="19"/>
  <c r="I38" i="19"/>
  <c r="F39" i="19"/>
  <c r="I39" i="19"/>
  <c r="F40" i="19"/>
  <c r="I40" i="19"/>
  <c r="F41" i="19"/>
  <c r="I41" i="19"/>
  <c r="F42" i="19"/>
  <c r="I42" i="19"/>
  <c r="F43" i="19"/>
  <c r="I43" i="19"/>
  <c r="F44" i="19"/>
  <c r="I44" i="19"/>
  <c r="F45" i="19"/>
  <c r="I45" i="19"/>
  <c r="F46" i="19"/>
  <c r="I46" i="19"/>
  <c r="F47" i="19"/>
  <c r="I47" i="19"/>
  <c r="F48" i="19"/>
  <c r="I48" i="19"/>
  <c r="F4" i="19"/>
  <c r="I4" i="19"/>
  <c r="F5" i="19"/>
  <c r="I5" i="19"/>
  <c r="F6" i="19"/>
  <c r="I6" i="19"/>
  <c r="F7" i="19"/>
  <c r="I7" i="19"/>
  <c r="F8" i="19"/>
  <c r="I8" i="19"/>
  <c r="F9" i="19"/>
  <c r="I9" i="19"/>
  <c r="F10" i="19"/>
  <c r="I10" i="19"/>
  <c r="F11" i="19"/>
  <c r="I11" i="19"/>
  <c r="F12" i="19"/>
  <c r="I12" i="19"/>
  <c r="F13" i="19"/>
  <c r="I13" i="19"/>
  <c r="F14" i="19"/>
  <c r="I14" i="19"/>
  <c r="F15" i="19"/>
  <c r="I15" i="19"/>
  <c r="F16" i="19"/>
  <c r="I16" i="19"/>
  <c r="F17" i="19"/>
  <c r="I17" i="19"/>
  <c r="F18" i="19"/>
  <c r="I18" i="19"/>
  <c r="F19" i="19"/>
  <c r="I19" i="19"/>
  <c r="F20" i="19"/>
  <c r="I20" i="19"/>
  <c r="F21" i="19"/>
  <c r="I21" i="19"/>
  <c r="F22" i="19"/>
  <c r="I22" i="19"/>
  <c r="F33" i="13"/>
  <c r="F4" i="13"/>
  <c r="I4" i="13"/>
  <c r="F5" i="13"/>
  <c r="I5" i="13"/>
  <c r="F6" i="13"/>
  <c r="I6" i="13"/>
  <c r="F7" i="13"/>
  <c r="I7" i="13"/>
  <c r="F8" i="13"/>
  <c r="I8" i="13"/>
  <c r="F9" i="13"/>
  <c r="I9" i="13"/>
  <c r="F10" i="13"/>
  <c r="I10" i="13"/>
  <c r="F11" i="13"/>
  <c r="I11" i="13"/>
  <c r="F12" i="13"/>
  <c r="I12" i="13"/>
  <c r="F13" i="13"/>
  <c r="I13" i="13"/>
  <c r="F14" i="13"/>
  <c r="I14" i="13"/>
  <c r="F15" i="13"/>
  <c r="I15" i="13"/>
  <c r="F16" i="13"/>
  <c r="I16" i="13"/>
  <c r="F17" i="13"/>
  <c r="I17" i="13"/>
  <c r="F18" i="13"/>
  <c r="I18" i="13"/>
  <c r="F19" i="13"/>
  <c r="I19" i="13"/>
  <c r="F20" i="13"/>
  <c r="I20" i="13"/>
  <c r="F21" i="13"/>
  <c r="I21" i="13"/>
  <c r="F22" i="13"/>
  <c r="I22" i="13"/>
  <c r="F23" i="13"/>
  <c r="I23" i="13"/>
  <c r="F24" i="13"/>
  <c r="I24" i="13"/>
  <c r="F25" i="13"/>
  <c r="I25" i="13"/>
  <c r="F26" i="13"/>
  <c r="I26" i="13"/>
  <c r="F27" i="13"/>
  <c r="I27" i="13"/>
  <c r="F28" i="13"/>
  <c r="I28" i="13"/>
  <c r="H5" i="25"/>
  <c r="H6" i="25"/>
  <c r="F7" i="25"/>
  <c r="F8" i="25"/>
  <c r="F9" i="25"/>
  <c r="F10" i="25"/>
  <c r="F11" i="25"/>
  <c r="F12" i="25"/>
  <c r="F13" i="25"/>
  <c r="F5" i="25"/>
  <c r="F6" i="25"/>
  <c r="I6" i="25"/>
  <c r="H7" i="25"/>
  <c r="H8" i="25"/>
  <c r="I7" i="25"/>
  <c r="H9" i="25"/>
  <c r="I8" i="25"/>
  <c r="H10" i="25"/>
  <c r="I9" i="25"/>
  <c r="H11" i="25"/>
  <c r="I10" i="25"/>
  <c r="H12" i="25"/>
  <c r="I11" i="25"/>
  <c r="H13" i="25"/>
  <c r="I12" i="25"/>
  <c r="F9" i="24"/>
  <c r="I9" i="24"/>
  <c r="F8" i="24"/>
  <c r="F7" i="24"/>
  <c r="F5" i="24"/>
  <c r="F16" i="24"/>
  <c r="I16" i="24"/>
  <c r="F15" i="24"/>
  <c r="F14" i="24"/>
  <c r="F13" i="24"/>
  <c r="F12" i="24"/>
  <c r="F11" i="24"/>
  <c r="F10" i="24"/>
  <c r="F6" i="24"/>
  <c r="F4" i="24"/>
  <c r="I15" i="24"/>
  <c r="I13" i="25"/>
  <c r="H27" i="19"/>
  <c r="H2" i="19"/>
  <c r="F34" i="13"/>
  <c r="I34" i="13"/>
  <c r="F35" i="13"/>
  <c r="I35" i="13"/>
  <c r="F36" i="13"/>
  <c r="I36" i="13"/>
  <c r="F37" i="13"/>
  <c r="I37" i="13"/>
  <c r="F38" i="13"/>
  <c r="I38" i="13"/>
  <c r="F39" i="13"/>
  <c r="I39" i="13"/>
  <c r="F40" i="13"/>
  <c r="I40" i="13"/>
  <c r="F41" i="13"/>
  <c r="I41" i="13"/>
  <c r="F42" i="13"/>
  <c r="I42" i="13"/>
  <c r="F43" i="13"/>
  <c r="I43" i="13"/>
  <c r="F44" i="13"/>
  <c r="I44" i="13"/>
  <c r="F45" i="13"/>
  <c r="I45" i="13"/>
  <c r="F46" i="13"/>
  <c r="I46" i="13"/>
  <c r="F47" i="13"/>
  <c r="I47" i="13"/>
  <c r="F48" i="13"/>
  <c r="I48" i="13"/>
  <c r="F49" i="13"/>
  <c r="I49" i="13"/>
  <c r="F50" i="13"/>
  <c r="I50" i="13"/>
  <c r="F51" i="13"/>
  <c r="I51" i="13"/>
  <c r="F52" i="13"/>
  <c r="I52" i="13"/>
  <c r="F53" i="13"/>
  <c r="I53" i="13"/>
  <c r="F54" i="13"/>
  <c r="I54" i="13"/>
  <c r="F55" i="13"/>
  <c r="I55" i="13"/>
  <c r="F56" i="13"/>
  <c r="I56" i="13"/>
  <c r="H32" i="13"/>
  <c r="I5" i="25"/>
  <c r="H18" i="25"/>
  <c r="H19" i="25"/>
  <c r="H20" i="25"/>
  <c r="F19" i="25"/>
  <c r="F20" i="25"/>
  <c r="F21" i="25"/>
  <c r="F22" i="25"/>
  <c r="F23" i="25"/>
  <c r="F24" i="25"/>
  <c r="H2" i="24"/>
  <c r="F3" i="24"/>
  <c r="I4" i="24"/>
  <c r="I5" i="24"/>
  <c r="I6" i="24"/>
  <c r="I7" i="24"/>
  <c r="I8" i="24"/>
  <c r="I10" i="24"/>
  <c r="I11" i="24"/>
  <c r="I12" i="24"/>
  <c r="I13" i="24"/>
  <c r="I14" i="24"/>
  <c r="H21" i="24"/>
  <c r="H22" i="24"/>
  <c r="H23" i="24"/>
  <c r="F22" i="24"/>
  <c r="F23" i="24"/>
  <c r="F24" i="24"/>
  <c r="F25" i="24"/>
  <c r="F26" i="24"/>
  <c r="F27" i="24"/>
  <c r="F34" i="12"/>
  <c r="I34" i="12"/>
  <c r="F39" i="12"/>
  <c r="I39" i="12"/>
  <c r="F38" i="12"/>
  <c r="I38" i="12"/>
  <c r="F37" i="12"/>
  <c r="I37" i="12"/>
  <c r="F36" i="12"/>
  <c r="I36" i="12"/>
  <c r="F35" i="12"/>
  <c r="I35" i="12"/>
  <c r="F33" i="12"/>
  <c r="I33" i="12"/>
  <c r="F32" i="12"/>
  <c r="I32" i="12"/>
  <c r="F31" i="12"/>
  <c r="I31" i="12"/>
  <c r="F30" i="12"/>
  <c r="I30" i="12"/>
  <c r="F29" i="12"/>
  <c r="I29" i="12"/>
  <c r="F28" i="12"/>
  <c r="I28" i="12"/>
  <c r="F27" i="12"/>
  <c r="I27" i="12"/>
  <c r="F26" i="12"/>
  <c r="I26" i="12"/>
  <c r="F25" i="12"/>
  <c r="I25" i="12"/>
  <c r="F24" i="12"/>
  <c r="I24" i="12"/>
  <c r="F16" i="9"/>
  <c r="H2" i="9"/>
  <c r="I16" i="9"/>
  <c r="F12" i="12"/>
  <c r="F9" i="12"/>
  <c r="F8" i="12"/>
  <c r="H4" i="12"/>
  <c r="F4" i="9"/>
  <c r="F28" i="19"/>
  <c r="I28" i="19"/>
  <c r="F3" i="19"/>
  <c r="H2" i="13"/>
  <c r="H22" i="12"/>
  <c r="H28" i="9"/>
  <c r="F7" i="12"/>
  <c r="F40" i="12"/>
  <c r="F23" i="12"/>
  <c r="F14" i="9"/>
  <c r="F11" i="9"/>
  <c r="F5" i="9"/>
  <c r="F43" i="12"/>
  <c r="F42" i="12"/>
  <c r="F41" i="12"/>
  <c r="F18" i="12"/>
  <c r="F17" i="12"/>
  <c r="F16" i="12"/>
  <c r="F15" i="12"/>
  <c r="F14" i="12"/>
  <c r="F13" i="12"/>
  <c r="F11" i="12"/>
  <c r="F10" i="12"/>
  <c r="F6" i="12"/>
  <c r="F5" i="12"/>
  <c r="F24" i="9"/>
  <c r="F29" i="9"/>
  <c r="F23" i="9"/>
  <c r="F22" i="9"/>
  <c r="F21" i="9"/>
  <c r="F20" i="9"/>
  <c r="F19" i="9"/>
  <c r="F18" i="9"/>
  <c r="F17" i="9"/>
  <c r="F15" i="9"/>
  <c r="F13" i="9"/>
  <c r="F12" i="9"/>
  <c r="F10" i="9"/>
  <c r="F9" i="9"/>
  <c r="F8" i="9"/>
  <c r="F7" i="9"/>
  <c r="F6" i="9"/>
  <c r="F3" i="9"/>
  <c r="F3" i="13"/>
  <c r="I23" i="12"/>
  <c r="I29" i="9"/>
  <c r="I20" i="9"/>
  <c r="I11" i="9"/>
  <c r="I4" i="9"/>
  <c r="I19" i="9"/>
  <c r="I24" i="9"/>
  <c r="I14" i="9"/>
  <c r="I3" i="9"/>
  <c r="I23" i="9"/>
  <c r="I18" i="9"/>
  <c r="I10" i="9"/>
  <c r="I22" i="9"/>
  <c r="I15" i="9"/>
  <c r="I7" i="9"/>
  <c r="I6" i="9"/>
  <c r="I33" i="13"/>
  <c r="I3" i="13"/>
  <c r="I3" i="19"/>
  <c r="I21" i="9"/>
  <c r="I17" i="9"/>
  <c r="I13" i="9"/>
  <c r="I9" i="9"/>
  <c r="I5" i="9"/>
  <c r="I40" i="12"/>
  <c r="I12" i="9"/>
  <c r="I8" i="9"/>
  <c r="I41" i="12"/>
  <c r="I6" i="12"/>
  <c r="I5" i="12"/>
  <c r="I42" i="12"/>
  <c r="I7" i="12"/>
  <c r="I43" i="12"/>
  <c r="I8" i="12"/>
  <c r="I9" i="12"/>
  <c r="I12" i="12"/>
  <c r="I10" i="12"/>
  <c r="I11" i="12"/>
  <c r="I13" i="12"/>
  <c r="I14" i="12"/>
  <c r="I15" i="12"/>
  <c r="I16" i="12"/>
  <c r="I17" i="12"/>
  <c r="I18" i="12"/>
  <c r="I19" i="25"/>
  <c r="I20" i="25"/>
  <c r="H21" i="25"/>
  <c r="I23" i="24"/>
  <c r="H24" i="24"/>
  <c r="H25" i="24"/>
  <c r="H26" i="24"/>
  <c r="H27" i="24"/>
  <c r="I3" i="24"/>
  <c r="I22" i="24"/>
  <c r="H22" i="25"/>
  <c r="I21" i="25"/>
  <c r="I24" i="24"/>
  <c r="I27" i="24"/>
  <c r="I25" i="24"/>
  <c r="I26" i="24"/>
  <c r="H23" i="25"/>
  <c r="I22" i="25"/>
  <c r="H24" i="25"/>
  <c r="I23" i="25"/>
  <c r="I24" i="2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AHL Ranking test.txt1" type="6" refreshedVersion="0" background="1" saveData="1">
    <textPr fileType="mac" sourceFile="Macintosh HD:Users:Marcoolio:Documents:1. SAhL:Analyysit:SAHL Ranking test.txt" delimited="0" decimal="," thousands=" ">
      <textFields count="1765">
        <textField/>
        <textField position="13"/>
        <textField position="26"/>
        <textField position="32"/>
        <textField position="42"/>
        <textField position="52"/>
        <textField position="58"/>
        <textField position="62"/>
        <textField position="65"/>
        <textField position="68"/>
        <textField position="76"/>
        <textField position="85"/>
        <textField position="91"/>
        <textField position="99"/>
        <textField position="105"/>
        <textField position="108"/>
        <textField position="113"/>
        <textField position="124"/>
        <textField position="128"/>
        <textField position="136"/>
        <textField position="142"/>
        <textField position="145"/>
        <textField position="151"/>
        <textField position="163"/>
        <textField position="168"/>
        <textField position="176"/>
        <textField position="182"/>
        <textField position="185"/>
        <textField position="191"/>
        <textField position="201"/>
        <textField position="206"/>
        <textField position="214"/>
        <textField position="220"/>
        <textField position="223"/>
        <textField position="229"/>
        <textField position="241"/>
        <textField position="245"/>
        <textField position="253"/>
        <textField position="259"/>
        <textField position="262"/>
        <textField position="268"/>
        <textField position="274"/>
        <textField position="280"/>
        <textField position="288"/>
        <textField position="294"/>
        <textField position="297"/>
        <textField position="305"/>
        <textField position="314"/>
        <textField position="321"/>
        <textField position="329"/>
        <textField position="335"/>
        <textField position="338"/>
        <textField position="348"/>
        <textField position="359"/>
        <textField position="366"/>
        <textField position="374"/>
        <textField position="380"/>
        <textField position="383"/>
        <textField position="391"/>
        <textField position="398"/>
        <textField position="403"/>
        <textField position="411"/>
        <textField position="417"/>
        <textField position="421"/>
        <textField position="428"/>
        <textField position="440"/>
        <textField position="444"/>
        <textField position="452"/>
        <textField position="458"/>
        <textField position="462"/>
        <textField position="468"/>
        <textField position="476"/>
        <textField position="481"/>
        <textField position="489"/>
        <textField position="495"/>
        <textField position="499"/>
        <textField position="505"/>
        <textField position="514"/>
        <textField position="519"/>
        <textField position="527"/>
        <textField position="533"/>
        <textField position="537"/>
        <textField position="543"/>
        <textField position="556"/>
        <textField position="564"/>
        <textField position="572"/>
        <textField position="578"/>
        <textField position="582"/>
        <textField position="587"/>
        <textField position="596"/>
        <textField position="601"/>
        <textField position="609"/>
        <textField position="615"/>
        <textField position="619"/>
        <textField position="625"/>
        <textField position="636"/>
        <textField position="642"/>
        <textField position="650"/>
        <textField position="656"/>
        <textField position="660"/>
        <textField position="665"/>
        <textField position="673"/>
        <textField position="680"/>
        <textField position="688"/>
        <textField position="694"/>
        <textField position="698"/>
        <textField position="702"/>
        <textField position="712"/>
        <textField position="717"/>
        <textField position="725"/>
        <textField position="731"/>
        <textField position="735"/>
        <textField position="741"/>
        <textField position="748"/>
        <textField position="752"/>
        <textField position="760"/>
        <textField position="766"/>
        <textField position="770"/>
        <textField position="776"/>
        <textField position="785"/>
        <textField position="793"/>
        <textField position="801"/>
        <textField position="807"/>
        <textField position="811"/>
        <textField position="816"/>
        <textField position="825"/>
        <textField position="830"/>
        <textField position="838"/>
        <textField position="844"/>
        <textField position="848"/>
        <textField position="854"/>
        <textField position="863"/>
        <textField position="867"/>
        <textField position="875"/>
        <textField position="881"/>
        <textField position="885"/>
        <textField position="893"/>
        <textField position="901"/>
        <textField position="905"/>
        <textField position="913"/>
        <textField position="919"/>
        <textField position="923"/>
        <textField position="928"/>
        <textField position="943"/>
        <textField position="949"/>
        <textField position="957"/>
        <textField position="963"/>
        <textField position="967"/>
        <textField position="977"/>
        <textField position="984"/>
        <textField position="988"/>
        <textField position="996"/>
        <textField position="1002"/>
        <textField position="1006"/>
        <textField position="1012"/>
        <textField position="1020"/>
        <textField position="1025"/>
        <textField position="1033"/>
        <textField position="1039"/>
        <textField position="1043"/>
        <textField position="1050"/>
        <textField position="1059"/>
        <textField position="1065"/>
        <textField position="1073"/>
        <textField position="1079"/>
        <textField position="1083"/>
        <textField position="1092"/>
        <textField position="1102"/>
        <textField position="1107"/>
        <textField position="1115"/>
        <textField position="1121"/>
        <textField position="1125"/>
        <textField position="1131"/>
        <textField position="1143"/>
        <textField position="1151"/>
        <textField position="1159"/>
        <textField position="1165"/>
        <textField position="1169"/>
        <textField position="1174"/>
        <textField position="1184"/>
        <textField position="1189"/>
        <textField position="1197"/>
        <textField position="1203"/>
        <textField position="1207"/>
        <textField position="1213"/>
        <textField position="1219"/>
        <textField position="1225"/>
        <textField position="1233"/>
        <textField position="1239"/>
        <textField position="1243"/>
        <textField position="1251"/>
        <textField position="1263"/>
        <textField position="1267"/>
        <textField position="1275"/>
        <textField position="1281"/>
        <textField position="1285"/>
        <textField position="1292"/>
        <textField position="1300"/>
        <textField position="1306"/>
        <textField position="1314"/>
        <textField position="1320"/>
        <textField position="1326"/>
        <textField position="1330"/>
        <textField position="1333"/>
        <textField position="1336"/>
        <textField position="1342"/>
        <textField position="1353"/>
        <textField position="1358"/>
        <textField position="1366"/>
        <textField position="1372"/>
        <textField position="1375"/>
        <textField position="1382"/>
        <textField position="1392"/>
        <textField position="1396"/>
        <textField position="1404"/>
        <textField position="1410"/>
        <textField position="1413"/>
        <textField position="1428"/>
        <textField position="1438"/>
        <textField position="1445"/>
        <textField position="1453"/>
        <textField position="1459"/>
        <textField position="1462"/>
        <textField position="1467"/>
        <textField position="1478"/>
        <textField position="1484"/>
        <textField position="1492"/>
        <textField position="1498"/>
        <textField position="1501"/>
        <textField position="1507"/>
        <textField position="1515"/>
        <textField position="1522"/>
        <textField position="1530"/>
        <textField position="1536"/>
        <textField position="1539"/>
        <textField position="1546"/>
        <textField position="1556"/>
        <textField position="1562"/>
        <textField position="1570"/>
        <textField position="1576"/>
        <textField position="1579"/>
        <textField position="1585"/>
        <textField position="1596"/>
        <textField position="1601"/>
        <textField position="1609"/>
        <textField position="1615"/>
        <textField position="1618"/>
        <textField position="1624"/>
        <textField position="1633"/>
        <textField position="1637"/>
        <textField position="1645"/>
        <textField position="1651"/>
        <textField position="1654"/>
        <textField position="1661"/>
        <textField position="1672"/>
        <textField position="1677"/>
        <textField position="1685"/>
        <textField position="1691"/>
        <textField position="1695"/>
        <textField position="1702"/>
        <textField position="1714"/>
        <textField position="1719"/>
        <textField position="1727"/>
        <textField position="1733"/>
        <textField position="1737"/>
        <textField position="1743"/>
        <textField position="1754"/>
        <textField position="1759"/>
        <textField position="1767"/>
        <textField position="1773"/>
        <textField position="1777"/>
        <textField position="1782"/>
        <textField position="1792"/>
        <textField position="1797"/>
        <textField position="1805"/>
        <textField position="1811"/>
        <textField position="1815"/>
        <textField position="1822"/>
        <textField position="1832"/>
        <textField position="1837"/>
        <textField position="1845"/>
        <textField position="1851"/>
        <textField position="1855"/>
        <textField position="1861"/>
        <textField position="1870"/>
        <textField position="1875"/>
        <textField position="1883"/>
        <textField position="1889"/>
        <textField position="1893"/>
        <textField position="1901"/>
        <textField position="1911"/>
        <textField position="1916"/>
        <textField position="1924"/>
        <textField position="1930"/>
        <textField position="1934"/>
        <textField position="1940"/>
        <textField position="1948"/>
        <textField position="1954"/>
        <textField position="1962"/>
        <textField position="1968"/>
        <textField position="1972"/>
        <textField position="1981"/>
        <textField position="1990"/>
        <textField position="1994"/>
        <textField position="2002"/>
        <textField position="2008"/>
        <textField position="2012"/>
        <textField position="2019"/>
        <textField position="2031"/>
        <textField position="2035"/>
        <textField position="2043"/>
        <textField position="2049"/>
        <textField position="2053"/>
        <textField position="2059"/>
        <textField position="2067"/>
        <textField position="2074"/>
        <textField position="2082"/>
        <textField position="2088"/>
        <textField position="2092"/>
        <textField position="2097"/>
        <textField position="2105"/>
        <textField position="2110"/>
        <textField position="2118"/>
        <textField position="2124"/>
        <textField position="2128"/>
        <textField position="2133"/>
        <textField position="2141"/>
        <textField position="2146"/>
        <textField position="2154"/>
        <textField position="2160"/>
        <textField position="2164"/>
        <textField position="2171"/>
        <textField position="2179"/>
        <textField position="2184"/>
        <textField position="2192"/>
        <textField position="2198"/>
        <textField position="2202"/>
        <textField position="2207"/>
        <textField position="2217"/>
        <textField position="2223"/>
        <textField position="2231"/>
        <textField position="2237"/>
        <textField position="2241"/>
        <textField position="2250"/>
        <textField position="2262"/>
        <textField position="2266"/>
        <textField position="2274"/>
        <textField position="2280"/>
        <textField position="2284"/>
        <textField position="2290"/>
        <textField position="2298"/>
        <textField position="2302"/>
        <textField position="2310"/>
        <textField position="2316"/>
        <textField position="2320"/>
        <textField position="2326"/>
        <textField position="2341"/>
        <textField position="2347"/>
        <textField position="2355"/>
        <textField position="2361"/>
        <textField position="2365"/>
        <textField position="2371"/>
        <textField position="2381"/>
        <textField position="2386"/>
        <textField position="2394"/>
        <textField position="2400"/>
        <textField position="2404"/>
        <textField position="2409"/>
        <textField position="2416"/>
        <textField position="2420"/>
        <textField position="2428"/>
        <textField position="2434"/>
        <textField position="2438"/>
        <textField position="2443"/>
        <textField position="2451"/>
        <textField position="2457"/>
        <textField position="2465"/>
        <textField position="2471"/>
        <textField position="2475"/>
        <textField position="2481"/>
        <textField position="2491"/>
        <textField position="2495"/>
        <textField position="2503"/>
        <textField position="2509"/>
        <textField position="2513"/>
        <textField position="2519"/>
        <textField position="2529"/>
        <textField position="2535"/>
        <textField position="2543"/>
        <textField position="2549"/>
        <textField position="2553"/>
        <textField position="2560"/>
        <textField position="2570"/>
        <textField position="2576"/>
        <textField position="2584"/>
        <textField position="2590"/>
        <textField position="2594"/>
        <textField position="2601"/>
        <textField position="2608"/>
        <textField position="2612"/>
        <textField position="2620"/>
        <textField position="2626"/>
        <textField position="2630"/>
        <textField position="2638"/>
        <textField position="2646"/>
        <textField position="2650"/>
        <textField position="2658"/>
        <textField position="2664"/>
        <textField position="2668"/>
        <textField position="2673"/>
        <textField position="2683"/>
        <textField position="2687"/>
        <textField position="2695"/>
        <textField position="2701"/>
        <textField position="2705"/>
        <textField position="2712"/>
        <textField position="2720"/>
        <textField position="2726"/>
        <textField position="2734"/>
        <textField position="2740"/>
        <textField position="2744"/>
        <textField position="2752"/>
        <textField position="2762"/>
        <textField position="2768"/>
        <textField position="2776"/>
        <textField position="2782"/>
        <textField position="2786"/>
        <textField position="2792"/>
        <textField position="2804"/>
        <textField position="2809"/>
        <textField position="2817"/>
        <textField position="2823"/>
        <textField position="2827"/>
        <textField position="2833"/>
        <textField position="2841"/>
        <textField position="2846"/>
        <textField position="2854"/>
        <textField position="2860"/>
        <textField position="2864"/>
        <textField position="2870"/>
        <textField position="2880"/>
        <textField position="2886"/>
        <textField position="2894"/>
        <textField position="2900"/>
        <textField position="2907"/>
        <textField position="2916"/>
        <textField position="2921"/>
        <textField position="2926"/>
        <textField position="2932"/>
        <textField position="2938"/>
        <textField position="2942"/>
        <textField position="2945"/>
        <textField position="2948"/>
        <textField position="2954"/>
        <textField position="2964"/>
        <textField position="2971"/>
        <textField position="2979"/>
        <textField position="2985"/>
        <textField position="2988"/>
        <textField position="2994"/>
        <textField position="3005"/>
        <textField position="3010"/>
        <textField position="3018"/>
        <textField position="3024"/>
        <textField position="3027"/>
        <textField position="3033"/>
        <textField position="3043"/>
        <textField position="3048"/>
        <textField position="3056"/>
        <textField position="3062"/>
        <textField position="3065"/>
        <textField position="3071"/>
        <textField position="3080"/>
        <textField position="3085"/>
        <textField position="3093"/>
        <textField position="3099"/>
        <textField position="3102"/>
        <textField position="3110"/>
        <textField position="3120"/>
        <textField position="3124"/>
        <textField position="3132"/>
        <textField position="3138"/>
        <textField position="3141"/>
        <textField position="3146"/>
        <textField position="3155"/>
        <textField position="3160"/>
        <textField position="3168"/>
        <textField position="3174"/>
        <textField position="3177"/>
        <textField position="3188"/>
        <textField position="3200"/>
        <textField position="3204"/>
        <textField position="3212"/>
        <textField position="3218"/>
        <textField position="3221"/>
        <textField position="3229"/>
        <textField position="3241"/>
        <textField position="3246"/>
        <textField position="3254"/>
        <textField position="3260"/>
        <textField position="3263"/>
        <textField position="3269"/>
        <textField position="3281"/>
        <textField position="3286"/>
        <textField position="3294"/>
        <textField position="3300"/>
        <textField position="3304"/>
        <textField position="3310"/>
        <textField position="3321"/>
        <textField position="3329"/>
        <textField position="3337"/>
        <textField position="3343"/>
        <textField position="3347"/>
        <textField position="3352"/>
        <textField position="3363"/>
        <textField position="3368"/>
        <textField position="3376"/>
        <textField position="3382"/>
        <textField position="3386"/>
        <textField position="3391"/>
        <textField position="3400"/>
        <textField position="3404"/>
        <textField position="3412"/>
        <textField position="3418"/>
        <textField position="3422"/>
        <textField position="3427"/>
        <textField position="3441"/>
        <textField position="3446"/>
        <textField position="3454"/>
        <textField position="3460"/>
        <textField position="3464"/>
        <textField position="3471"/>
        <textField position="3483"/>
        <textField position="3488"/>
        <textField position="3496"/>
        <textField position="3502"/>
        <textField position="3506"/>
        <textField position="3514"/>
        <textField position="3525"/>
        <textField position="3531"/>
        <textField position="3539"/>
        <textField position="3545"/>
        <textField position="3549"/>
        <textField position="3555"/>
        <textField position="3564"/>
        <textField position="3570"/>
        <textField position="3578"/>
        <textField position="3584"/>
        <textField position="3588"/>
        <textField position="3598"/>
        <textField position="3605"/>
        <textField position="3610"/>
        <textField position="3618"/>
        <textField position="3624"/>
        <textField position="3628"/>
        <textField position="3636"/>
        <textField position="3647"/>
        <textField position="3652"/>
        <textField position="3660"/>
        <textField position="3666"/>
        <textField position="3670"/>
        <textField position="3674"/>
        <textField position="3683"/>
        <textField position="3689"/>
        <textField position="3697"/>
        <textField position="3703"/>
        <textField position="3709"/>
        <textField position="3713"/>
        <textField position="3716"/>
        <textField position="3719"/>
        <textField position="3724"/>
        <textField position="3733"/>
        <textField position="3739"/>
        <textField position="3747"/>
        <textField position="3753"/>
        <textField position="3756"/>
        <textField position="3763"/>
        <textField position="3772"/>
        <textField position="3777"/>
        <textField position="3785"/>
        <textField position="3791"/>
        <textField position="3794"/>
        <textField position="3800"/>
        <textField position="3808"/>
        <textField position="3815"/>
        <textField position="3823"/>
        <textField position="3829"/>
        <textField position="3832"/>
        <textField position="3837"/>
        <textField position="3848"/>
        <textField position="3852"/>
        <textField position="3860"/>
        <textField position="3866"/>
        <textField position="3869"/>
        <textField position="3875"/>
        <textField position="3885"/>
        <textField position="3889"/>
        <textField position="3897"/>
        <textField position="3903"/>
        <textField position="3906"/>
        <textField position="3913"/>
        <textField position="3922"/>
        <textField position="3927"/>
        <textField position="3935"/>
        <textField position="3941"/>
        <textField position="3944"/>
        <textField position="3952"/>
        <textField position="3964"/>
        <textField position="3969"/>
        <textField position="3977"/>
        <textField position="3983"/>
        <textField position="3986"/>
        <textField position="3993"/>
        <textField position="4003"/>
        <textField position="4009"/>
        <textField position="4017"/>
        <textField position="4023"/>
        <textField position="4026"/>
        <textField position="4032"/>
        <textField position="4042"/>
        <textField position="4050"/>
        <textField position="4058"/>
        <textField position="4064"/>
        <textField position="4068"/>
        <textField position="4074"/>
        <textField position="4084"/>
        <textField position="4092"/>
        <textField position="4100"/>
        <textField position="4106"/>
        <textField position="4110"/>
        <textField position="4116"/>
        <textField position="4126"/>
        <textField position="4134"/>
        <textField position="4142"/>
        <textField position="4148"/>
        <textField position="4152"/>
        <textField position="4157"/>
        <textField position="4167"/>
        <textField position="4172"/>
        <textField position="4180"/>
        <textField position="4186"/>
        <textField position="4190"/>
        <textField position="4196"/>
        <textField position="4204"/>
        <textField position="4210"/>
        <textField position="4218"/>
        <textField position="4224"/>
        <textField position="4228"/>
        <textField position="4241"/>
        <textField position="4253"/>
        <textField position="4260"/>
        <textField position="4268"/>
        <textField position="4274"/>
        <textField position="4278"/>
        <textField position="4284"/>
        <textField position="4294"/>
        <textField position="4300"/>
        <textField position="4308"/>
        <textField position="4314"/>
        <textField position="4318"/>
        <textField position="4323"/>
        <textField position="4333"/>
        <textField position="4338"/>
        <textField position="4346"/>
        <textField position="4352"/>
        <textField position="4356"/>
        <textField position="4363"/>
        <textField position="4372"/>
        <textField position="4378"/>
        <textField position="4386"/>
        <textField position="4392"/>
        <textField position="4398"/>
        <textField position="4402"/>
        <textField position="4405"/>
        <textField position="4408"/>
        <textField position="4414"/>
        <textField position="4424"/>
        <textField position="4429"/>
        <textField position="4437"/>
        <textField position="4443"/>
        <textField position="4446"/>
        <textField position="4452"/>
        <textField position="4464"/>
        <textField position="4469"/>
        <textField position="4477"/>
        <textField position="4483"/>
        <textField position="4486"/>
        <textField position="4493"/>
        <textField position="4503"/>
        <textField position="4507"/>
        <textField position="4515"/>
        <textField position="4521"/>
        <textField position="4524"/>
        <textField position="4530"/>
        <textField position="4538"/>
        <textField position="4544"/>
        <textField position="4552"/>
        <textField position="4558"/>
        <textField position="4561"/>
        <textField position="4567"/>
        <textField position="4577"/>
        <textField position="4581"/>
        <textField position="4589"/>
        <textField position="4595"/>
        <textField position="4598"/>
        <textField position="4604"/>
        <textField position="4614"/>
        <textField position="4620"/>
        <textField position="4628"/>
        <textField position="4634"/>
        <textField position="4637"/>
        <textField position="4647"/>
        <textField position="4659"/>
        <textField position="4664"/>
        <textField position="4672"/>
        <textField position="4678"/>
        <textField position="4681"/>
        <textField position="4688"/>
        <textField position="4698"/>
        <textField position="4704"/>
        <textField position="4712"/>
        <textField position="4718"/>
        <textField position="4721"/>
        <textField position="4728"/>
        <textField position="4739"/>
        <textField position="4744"/>
        <textField position="4752"/>
        <textField position="4758"/>
        <textField position="4762"/>
        <textField position="4769"/>
        <textField position="4780"/>
        <textField position="4784"/>
        <textField position="4792"/>
        <textField position="4798"/>
        <textField position="4802"/>
        <textField position="4808"/>
        <textField position="4814"/>
        <textField position="4820"/>
        <textField position="4828"/>
        <textField position="4834"/>
        <textField position="4838"/>
        <textField position="4845"/>
        <textField position="4853"/>
        <textField position="4858"/>
        <textField position="4866"/>
        <textField position="4872"/>
        <textField position="4876"/>
        <textField position="4882"/>
        <textField position="4891"/>
        <textField position="4896"/>
        <textField position="4904"/>
        <textField position="4910"/>
        <textField position="4914"/>
        <textField position="4920"/>
        <textField position="4932"/>
        <textField position="4939"/>
        <textField position="4947"/>
        <textField position="4953"/>
        <textField position="4959"/>
        <textField position="4963"/>
        <textField position="4966"/>
        <textField position="4969"/>
        <textField position="4976"/>
        <textField position="4986"/>
        <textField position="4994"/>
        <textField position="5002"/>
        <textField position="5008"/>
        <textField position="5011"/>
        <textField position="5016"/>
        <textField position="5026"/>
        <textField position="5033"/>
        <textField position="5041"/>
        <textField position="5047"/>
        <textField position="5050"/>
        <textField position="5057"/>
        <textField position="5068"/>
        <textField position="5073"/>
        <textField position="5081"/>
        <textField position="5087"/>
        <textField position="5090"/>
        <textField position="5095"/>
        <textField position="5105"/>
        <textField position="5113"/>
        <textField position="5121"/>
        <textField position="5127"/>
        <textField position="5130"/>
        <textField position="5136"/>
        <textField position="5144"/>
        <textField position="5149"/>
        <textField position="5157"/>
        <textField position="5163"/>
        <textField position="5166"/>
        <textField position="5177"/>
        <textField position="5187"/>
        <textField position="5194"/>
        <textField position="5202"/>
        <textField position="5208"/>
        <textField position="5211"/>
        <textField position="5217"/>
        <textField position="5228"/>
        <textField position="5236"/>
        <textField position="5244"/>
        <textField position="5250"/>
        <textField position="5253"/>
        <textField position="5260"/>
        <textField position="5269"/>
        <textField position="5274"/>
        <textField position="5282"/>
        <textField position="5288"/>
        <textField position="5291"/>
        <textField position="5297"/>
        <textField position="5306"/>
        <textField position="5311"/>
        <textField position="5319"/>
        <textField position="5325"/>
        <textField position="5329"/>
        <textField position="5335"/>
        <textField position="5349"/>
        <textField position="5354"/>
        <textField position="5362"/>
        <textField position="5368"/>
        <textField position="5372"/>
        <textField position="5379"/>
        <textField position="5388"/>
        <textField position="5393"/>
        <textField position="5401"/>
        <textField position="5407"/>
        <textField position="5411"/>
        <textField position="5416"/>
        <textField position="5430"/>
        <textField position="5435"/>
        <textField position="5443"/>
        <textField position="5449"/>
        <textField position="5453"/>
        <textField position="5460"/>
        <textField position="5470"/>
        <textField position="5477"/>
        <textField position="5485"/>
        <textField position="5491"/>
        <textField position="5495"/>
        <textField position="5501"/>
        <textField position="5512"/>
        <textField position="5516"/>
        <textField position="5524"/>
        <textField position="5530"/>
        <textField position="5534"/>
        <textField position="5540"/>
        <textField position="5549"/>
        <textField position="5555"/>
        <textField position="5563"/>
        <textField position="5569"/>
        <textField position="5573"/>
        <textField position="5578"/>
        <textField position="5590"/>
        <textField position="5598"/>
        <textField position="5606"/>
        <textField position="5612"/>
        <textField position="5616"/>
        <textField position="5622"/>
        <textField position="5630"/>
        <textField position="5637"/>
        <textField position="5645"/>
        <textField position="5651"/>
        <textField position="5655"/>
        <textField position="5664"/>
        <textField position="5672"/>
        <textField position="5676"/>
        <textField position="5684"/>
        <textField position="5690"/>
        <textField position="5694"/>
        <textField position="5700"/>
        <textField position="5708"/>
        <textField position="5713"/>
        <textField position="5721"/>
        <textField position="5727"/>
        <textField position="5731"/>
        <textField position="5736"/>
        <textField position="5748"/>
        <textField position="5756"/>
        <textField position="5764"/>
        <textField position="5770"/>
        <textField position="5774"/>
        <textField position="5785"/>
        <textField position="5795"/>
        <textField position="5801"/>
        <textField position="5809"/>
        <textField position="5815"/>
        <textField position="5819"/>
        <textField position="5825"/>
        <textField position="5837"/>
        <textField position="5842"/>
        <textField position="5850"/>
        <textField position="5856"/>
        <textField position="5860"/>
        <textField position="5866"/>
        <textField position="5876"/>
        <textField position="5882"/>
        <textField position="5890"/>
        <textField position="5896"/>
        <textField position="5902"/>
        <textField position="5906"/>
        <textField position="5909"/>
        <textField position="5912"/>
        <textField position="5917"/>
        <textField position="5927"/>
        <textField position="5932"/>
        <textField position="5940"/>
        <textField position="5946"/>
        <textField position="5949"/>
        <textField position="5955"/>
        <textField position="5963"/>
        <textField position="5968"/>
        <textField position="5976"/>
        <textField position="5982"/>
        <textField position="5985"/>
        <textField position="5991"/>
        <textField position="6003"/>
        <textField position="6008"/>
        <textField position="6016"/>
        <textField position="6022"/>
        <textField position="6025"/>
        <textField position="6031"/>
        <textField position="6041"/>
        <textField position="6048"/>
        <textField position="6056"/>
        <textField position="6062"/>
        <textField position="6065"/>
        <textField position="6071"/>
        <textField position="6080"/>
        <textField position="6085"/>
        <textField position="6093"/>
        <textField position="6099"/>
        <textField position="6102"/>
        <textField position="6108"/>
        <textField position="6117"/>
        <textField position="6122"/>
        <textField position="6130"/>
        <textField position="6136"/>
        <textField position="6139"/>
        <textField position="6147"/>
        <textField position="6158"/>
        <textField position="6163"/>
        <textField position="6171"/>
        <textField position="6177"/>
        <textField position="6180"/>
        <textField position="6189"/>
        <textField position="6200"/>
        <textField position="6205"/>
        <textField position="6213"/>
        <textField position="6219"/>
        <textField position="6222"/>
        <textField position="6227"/>
        <textField position="6233"/>
        <textField position="6240"/>
        <textField position="6248"/>
        <textField position="6254"/>
        <textField position="6258"/>
        <textField position="6264"/>
        <textField position="6273"/>
        <textField position="6279"/>
        <textField position="6287"/>
        <textField position="6293"/>
        <textField position="6299"/>
        <textField position="6303"/>
        <textField position="6306"/>
        <textField position="6309"/>
        <textField position="6320"/>
        <textField position="6330"/>
        <textField position="6337"/>
        <textField position="6345"/>
        <textField position="6351"/>
        <textField position="6354"/>
        <textField position="6359"/>
        <textField position="6367"/>
        <textField position="6373"/>
        <textField position="6381"/>
        <textField position="6387"/>
        <textField position="6390"/>
        <textField position="6397"/>
        <textField position="6408"/>
        <textField position="6413"/>
        <textField position="6421"/>
        <textField position="6427"/>
        <textField position="6430"/>
        <textField position="6438"/>
        <textField position="6451"/>
        <textField position="6459"/>
        <textField position="6467"/>
        <textField position="6473"/>
        <textField position="6476"/>
        <textField position="6482"/>
        <textField position="6494"/>
        <textField position="6500"/>
        <textField position="6508"/>
        <textField position="6514"/>
        <textField position="6517"/>
        <textField position="6522"/>
        <textField position="6533"/>
        <textField position="6538"/>
        <textField position="6546"/>
        <textField position="6552"/>
        <textField position="6555"/>
        <textField position="6560"/>
        <textField position="6567"/>
        <textField position="6572"/>
        <textField position="6580"/>
        <textField position="6586"/>
        <textField position="6589"/>
        <textField position="6595"/>
        <textField position="6604"/>
        <textField position="6609"/>
        <textField position="6617"/>
        <textField position="6623"/>
        <textField position="6626"/>
        <textField position="6633"/>
        <textField position="6642"/>
        <textField position="6648"/>
        <textField position="6656"/>
        <textField position="6662"/>
        <textField position="6666"/>
        <textField position="6671"/>
        <textField position="6681"/>
        <textField position="6688"/>
        <textField position="6696"/>
        <textField position="6702"/>
        <textField position="6706"/>
        <textField position="6711"/>
        <textField position="6720"/>
        <textField position="6726"/>
        <textField position="6734"/>
        <textField position="6740"/>
        <textField position="6744"/>
        <textField position="6749"/>
        <textField position="6755"/>
        <textField position="6760"/>
        <textField position="6768"/>
        <textField position="6774"/>
        <textField position="6780"/>
        <textField position="6784"/>
        <textField position="6787"/>
        <textField position="6790"/>
        <textField position="6796"/>
        <textField position="6806"/>
        <textField position="6811"/>
        <textField position="6819"/>
        <textField position="6825"/>
        <textField position="6828"/>
        <textField position="6834"/>
        <textField position="6844"/>
        <textField position="6848"/>
        <textField position="6856"/>
        <textField position="6862"/>
        <textField position="6865"/>
        <textField position="6871"/>
        <textField position="6881"/>
        <textField position="6888"/>
        <textField position="6896"/>
        <textField position="6902"/>
        <textField position="6905"/>
        <textField position="6910"/>
        <textField position="6923"/>
        <textField position="6927"/>
        <textField position="6935"/>
        <textField position="6941"/>
        <textField position="6944"/>
        <textField position="6949"/>
        <textField position="6959"/>
        <textField position="6967"/>
        <textField position="6975"/>
        <textField position="6981"/>
        <textField position="6984"/>
        <textField position="6990"/>
        <textField position="7003"/>
        <textField position="7011"/>
        <textField position="7019"/>
        <textField position="7025"/>
        <textField position="7028"/>
        <textField position="7034"/>
        <textField position="7045"/>
        <textField position="7050"/>
        <textField position="7058"/>
        <textField position="7064"/>
        <textField position="7067"/>
        <textField position="7073"/>
        <textField position="7082"/>
        <textField position="7087"/>
        <textField position="7095"/>
        <textField position="7101"/>
        <textField position="7104"/>
        <textField position="7110"/>
        <textField position="7120"/>
        <textField position="7125"/>
        <textField position="7133"/>
        <textField position="7139"/>
        <textField position="7143"/>
        <textField position="7149"/>
        <textField position="7158"/>
        <textField position="7163"/>
        <textField position="7171"/>
        <textField position="7177"/>
        <textField position="7181"/>
        <textField position="7187"/>
        <textField position="7199"/>
        <textField position="7207"/>
        <textField position="7215"/>
        <textField position="7221"/>
        <textField position="7225"/>
        <textField position="7230"/>
        <textField position="7240"/>
        <textField position="7247"/>
        <textField position="7255"/>
        <textField position="7261"/>
        <textField position="7267"/>
        <textField position="7271"/>
        <textField position="7274"/>
        <textField position="7277"/>
        <textField position="7284"/>
        <textField position="7293"/>
        <textField position="7299"/>
        <textField position="7307"/>
        <textField position="7313"/>
        <textField position="7316"/>
        <textField position="7322"/>
        <textField position="7330"/>
        <textField position="7335"/>
        <textField position="7343"/>
        <textField position="7349"/>
        <textField position="7352"/>
        <textField position="7358"/>
        <textField position="7369"/>
        <textField position="7375"/>
        <textField position="7383"/>
        <textField position="7389"/>
        <textField position="7392"/>
        <textField position="7398"/>
        <textField position="7407"/>
        <textField position="7413"/>
        <textField position="7421"/>
        <textField position="7427"/>
        <textField position="7430"/>
        <textField position="7439"/>
        <textField position="7447"/>
        <textField position="7453"/>
        <textField position="7461"/>
        <textField position="7467"/>
        <textField position="7470"/>
        <textField position="7478"/>
        <textField position="7486"/>
        <textField position="7492"/>
        <textField position="7500"/>
        <textField position="7506"/>
        <textField position="7509"/>
        <textField position="7514"/>
        <textField position="7524"/>
        <textField position="7529"/>
        <textField position="7537"/>
        <textField position="7543"/>
        <textField position="7546"/>
        <textField position="7553"/>
        <textField position="7559"/>
        <textField position="7565"/>
        <textField position="7573"/>
        <textField position="7579"/>
        <textField position="7582"/>
        <textField position="7589"/>
        <textField position="7599"/>
        <textField position="7607"/>
        <textField position="7615"/>
        <textField position="7621"/>
        <textField position="7625"/>
        <textField position="7630"/>
        <textField position="7638"/>
        <textField position="7646"/>
        <textField position="7654"/>
        <textField position="7660"/>
        <textField position="7664"/>
        <textField position="7671"/>
        <textField position="7679"/>
        <textField position="7684"/>
        <textField position="7692"/>
        <textField position="7698"/>
        <textField position="7704"/>
        <textField position="7708"/>
        <textField position="7713"/>
        <textField position="7721"/>
        <textField position="7728"/>
        <textField position="7733"/>
        <textField position="7741"/>
        <textField position="7747"/>
        <textField position="7750"/>
        <textField position="7761"/>
        <textField position="7769"/>
        <textField position="7774"/>
        <textField position="7782"/>
        <textField position="7788"/>
        <textField position="7791"/>
        <textField position="7797"/>
        <textField position="7807"/>
        <textField position="7814"/>
        <textField position="7822"/>
        <textField position="7828"/>
        <textField position="7831"/>
        <textField position="7839"/>
        <textField position="7851"/>
        <textField position="7858"/>
        <textField position="7866"/>
        <textField position="7872"/>
        <textField position="7875"/>
        <textField position="7880"/>
        <textField position="7892"/>
        <textField position="7900"/>
        <textField position="7908"/>
        <textField position="7914"/>
        <textField position="7917"/>
        <textField position="7922"/>
        <textField position="7930"/>
        <textField position="7936"/>
        <textField position="7944"/>
        <textField position="7950"/>
        <textField position="7953"/>
        <textField position="7959"/>
        <textField position="7966"/>
        <textField position="7972"/>
        <textField position="7980"/>
        <textField position="7986"/>
        <textField position="7989"/>
        <textField position="7996"/>
        <textField position="8002"/>
        <textField position="8009"/>
        <textField position="8017"/>
        <textField position="8023"/>
        <textField position="8026"/>
        <textField position="8032"/>
        <textField position="8041"/>
        <textField position="8049"/>
        <textField position="8057"/>
        <textField position="8063"/>
        <textField position="8067"/>
        <textField position="8073"/>
        <textField position="8083"/>
        <textField position="8087"/>
        <textField position="8095"/>
        <textField position="8101"/>
        <textField position="8105"/>
        <textField position="8112"/>
        <textField position="8123"/>
        <textField position="8128"/>
        <textField position="8136"/>
        <textField position="8142"/>
        <textField position="8146"/>
        <textField position="8153"/>
        <textField position="8161"/>
        <textField position="8167"/>
        <textField position="8175"/>
        <textField position="8181"/>
        <textField position="8185"/>
        <textField position="8193"/>
        <textField position="8203"/>
        <textField position="8210"/>
        <textField position="8218"/>
        <textField position="8224"/>
        <textField position="8228"/>
        <textField position="8235"/>
        <textField position="8245"/>
        <textField position="8251"/>
        <textField position="8259"/>
        <textField position="8265"/>
        <textField position="8269"/>
        <textField position="8275"/>
        <textField position="8285"/>
        <textField position="8293"/>
        <textField position="8301"/>
        <textField position="8307"/>
        <textField position="8311"/>
        <textField position="8317"/>
        <textField position="8327"/>
        <textField position="8333"/>
        <textField position="8341"/>
        <textField position="8347"/>
        <textField position="8351"/>
        <textField position="8357"/>
        <textField position="8366"/>
        <textField position="8372"/>
        <textField position="8380"/>
        <textField position="8386"/>
        <textField position="8390"/>
        <textField position="8396"/>
        <textField position="8404"/>
        <textField position="8412"/>
        <textField position="8420"/>
        <textField position="8426"/>
        <textField position="8430"/>
        <textField position="8437"/>
        <textField position="8447"/>
        <textField position="8453"/>
        <textField position="8461"/>
        <textField position="8467"/>
        <textField position="8473"/>
        <textField position="8477"/>
        <textField position="8480"/>
        <textField position="8483"/>
        <textField position="8490"/>
        <textField position="8500"/>
        <textField position="8508"/>
        <textField position="8516"/>
        <textField position="8522"/>
        <textField position="8525"/>
        <textField position="8532"/>
        <textField position="8539"/>
        <textField position="8545"/>
        <textField position="8553"/>
        <textField position="8559"/>
        <textField position="8562"/>
        <textField position="8567"/>
        <textField position="8577"/>
        <textField position="8584"/>
        <textField position="8592"/>
        <textField position="8598"/>
        <textField position="8601"/>
        <textField position="8606"/>
        <textField position="8616"/>
        <textField position="8623"/>
        <textField position="8631"/>
        <textField position="8637"/>
        <textField position="8640"/>
        <textField position="8645"/>
        <textField position="8655"/>
        <textField position="8660"/>
        <textField position="8668"/>
        <textField position="8674"/>
        <textField position="8677"/>
        <textField position="8682"/>
        <textField position="8691"/>
        <textField position="8697"/>
        <textField position="8705"/>
        <textField position="8711"/>
        <textField position="8714"/>
        <textField position="8720"/>
        <textField position="8728"/>
        <textField position="8733"/>
        <textField position="8741"/>
        <textField position="8747"/>
        <textField position="8750"/>
        <textField position="8757"/>
        <textField position="8765"/>
        <textField position="8773"/>
        <textField position="8781"/>
        <textField position="8787"/>
        <textField position="8790"/>
        <textField position="8797"/>
        <textField position="8807"/>
        <textField position="8815"/>
        <textField position="8823"/>
        <textField position="8829"/>
        <textField position="8833"/>
        <textField position="8838"/>
        <textField position="8849"/>
        <textField position="8853"/>
        <textField position="8861"/>
        <textField position="8867"/>
        <textField position="8871"/>
        <textField position="8877"/>
        <textField position="8887"/>
        <textField position="8893"/>
        <textField position="8901"/>
        <textField position="8907"/>
        <textField position="8911"/>
        <textField position="8918"/>
        <textField position="8926"/>
        <textField position="8930"/>
        <textField position="8938"/>
        <textField position="8944"/>
        <textField position="8948"/>
        <textField position="8954"/>
        <textField position="8963"/>
        <textField position="8971"/>
        <textField position="8979"/>
        <textField position="8985"/>
        <textField position="8989"/>
        <textField position="8995"/>
        <textField position="9003"/>
        <textField position="9008"/>
        <textField position="9016"/>
        <textField position="9022"/>
        <textField position="9026"/>
        <textField position="9033"/>
        <textField position="9040"/>
        <textField position="9046"/>
        <textField position="9054"/>
        <textField position="9060"/>
        <textField position="9066"/>
        <textField position="9070"/>
        <textField position="9073"/>
        <textField position="9076"/>
        <textField position="9081"/>
        <textField position="9090"/>
        <textField position="9095"/>
        <textField position="9103"/>
        <textField position="9109"/>
        <textField position="9112"/>
        <textField position="9117"/>
        <textField position="9128"/>
        <textField position="9134"/>
        <textField position="9142"/>
        <textField position="9148"/>
        <textField position="9151"/>
        <textField position="9157"/>
        <textField position="9164"/>
        <textField position="9169"/>
        <textField position="9177"/>
        <textField position="9183"/>
        <textField position="9186"/>
        <textField position="9192"/>
        <textField position="9202"/>
        <textField position="9207"/>
        <textField position="9215"/>
        <textField position="9221"/>
        <textField position="9224"/>
        <textField position="9230"/>
        <textField position="9240"/>
        <textField position="9244"/>
        <textField position="9252"/>
        <textField position="9258"/>
        <textField position="9261"/>
        <textField position="9265"/>
        <textField position="9272"/>
        <textField position="9277"/>
        <textField position="9285"/>
        <textField position="9291"/>
        <textField position="9294"/>
        <textField position="9301"/>
        <textField position="9310"/>
        <textField position="9316"/>
        <textField position="9324"/>
        <textField position="9330"/>
        <textField position="9333"/>
        <textField position="9337"/>
        <textField position="9347"/>
        <textField position="9352"/>
        <textField position="9360"/>
        <textField position="9366"/>
        <textField position="9372"/>
        <textField position="9377"/>
        <textField position="9380"/>
        <textField position="9383"/>
        <textField position="9389"/>
        <textField position="9395"/>
        <textField position="9402"/>
        <textField position="9410"/>
        <textField position="9416"/>
        <textField position="9419"/>
        <textField position="9425"/>
        <textField position="9435"/>
        <textField position="9442"/>
        <textField position="9450"/>
        <textField position="9456"/>
        <textField position="9459"/>
        <textField position="9466"/>
        <textField position="9476"/>
        <textField position="9481"/>
        <textField position="9489"/>
        <textField position="9495"/>
        <textField position="9498"/>
        <textField position="9506"/>
        <textField position="9517"/>
        <textField position="9522"/>
        <textField position="9530"/>
        <textField position="9536"/>
        <textField position="9539"/>
        <textField position="9545"/>
        <textField position="9557"/>
        <textField position="9563"/>
        <textField position="9571"/>
        <textField position="9577"/>
        <textField position="9580"/>
        <textField position="9586"/>
        <textField position="9595"/>
        <textField position="9600"/>
        <textField position="9608"/>
        <textField position="9614"/>
        <textField position="9617"/>
        <textField position="9622"/>
        <textField position="9632"/>
        <textField position="9637"/>
        <textField position="9645"/>
        <textField position="9651"/>
        <textField position="9654"/>
        <textField position="9661"/>
        <textField position="9668"/>
        <textField position="9675"/>
        <textField position="9683"/>
        <textField position="9689"/>
        <textField position="9692"/>
        <textField position="9698"/>
        <textField position="9707"/>
        <textField position="9713"/>
        <textField position="9721"/>
        <textField position="9727"/>
        <textField position="9731"/>
        <textField position="9736"/>
        <textField position="9745"/>
        <textField position="9750"/>
        <textField position="9758"/>
        <textField position="9764"/>
        <textField position="9768"/>
        <textField position="9772"/>
        <textField position="9775"/>
        <textField position="9778"/>
        <textField position="9783"/>
        <textField position="9794"/>
        <textField position="9800"/>
        <textField position="9808"/>
        <textField position="9814"/>
        <textField position="9817"/>
        <textField position="9826"/>
        <textField position="9837"/>
        <textField position="9844"/>
        <textField position="9852"/>
        <textField position="9858"/>
        <textField position="9861"/>
        <textField position="9869"/>
        <textField position="9881"/>
        <textField position="9888"/>
        <textField position="9896"/>
        <textField position="9902"/>
        <textField position="9905"/>
        <textField position="9911"/>
        <textField position="9921"/>
        <textField position="9928"/>
        <textField position="9936"/>
        <textField position="9942"/>
        <textField position="9945"/>
        <textField position="9950"/>
        <textField position="9962"/>
        <textField position="9969"/>
        <textField position="9977"/>
        <textField position="9983"/>
        <textField position="9986"/>
        <textField position="9995"/>
        <textField position="10004"/>
        <textField position="10009"/>
        <textField position="10017"/>
        <textField position="10023"/>
        <textField position="10026"/>
        <textField position="10032"/>
        <textField position="10040"/>
        <textField position="10047"/>
        <textField position="10055"/>
        <textField position="10061"/>
        <textField position="10064"/>
        <textField position="10069"/>
        <textField position="10078"/>
        <textField position="10083"/>
        <textField position="10091"/>
        <textField position="10097"/>
        <textField position="10100"/>
        <textField position="10105"/>
        <textField position="10117"/>
        <textField position="10121"/>
        <textField position="10129"/>
        <textField position="10135"/>
        <textField position="10139"/>
        <textField position="10145"/>
        <textField position="10157"/>
        <textField position="10162"/>
        <textField position="10170"/>
        <textField position="10176"/>
        <textField position="10180"/>
        <textField position="10190"/>
        <textField position="10198"/>
        <textField position="10205"/>
        <textField position="10213"/>
        <textField position="10219"/>
        <textField position="10226"/>
        <textField position="10238"/>
        <textField position="10243"/>
        <textField position="10249"/>
        <textField position="10255"/>
        <textField position="10263"/>
        <textField position="10272"/>
        <textField position="10277"/>
        <textField position="10283"/>
        <textField position="10289"/>
        <textField position="10293"/>
        <textField position="10298"/>
        <textField position="10301"/>
        <textField position="10304"/>
        <textField position="10309"/>
        <textField position="10319"/>
        <textField position="10326"/>
        <textField position="10334"/>
        <textField position="10340"/>
        <textField position="10343"/>
        <textField position="10348"/>
        <textField position="10356"/>
        <textField position="10361"/>
        <textField position="10369"/>
        <textField position="10375"/>
        <textField position="10378"/>
        <textField position="10384"/>
        <textField position="10394"/>
        <textField position="10401"/>
        <textField position="10409"/>
        <textField position="10415"/>
        <textField position="10418"/>
        <textField position="10424"/>
        <textField position="10436"/>
        <textField position="10443"/>
        <textField position="10451"/>
        <textField position="10457"/>
        <textField position="10460"/>
        <textField position="10466"/>
        <textField position="10476"/>
        <textField position="10481"/>
        <textField position="10489"/>
        <textField position="10495"/>
        <textField position="10498"/>
        <textField position="10504"/>
        <textField position="10512"/>
        <textField position="10518"/>
        <textField position="10526"/>
        <textField position="10532"/>
        <textField position="10535"/>
        <textField position="10540"/>
        <textField position="10548"/>
        <textField position="10552"/>
        <textField position="10560"/>
        <textField position="10566"/>
        <textField position="10569"/>
        <textField position="10576"/>
        <textField position="10583"/>
        <textField position="10588"/>
        <textField position="10596"/>
        <textField position="10602"/>
        <textField position="10605"/>
        <textField position="10610"/>
        <textField position="10620"/>
        <textField position="10627"/>
        <textField position="10635"/>
        <textField position="10641"/>
        <textField position="10645"/>
        <textField position="10652"/>
        <textField position="10662"/>
        <textField position="10667"/>
        <textField position="10675"/>
        <textField position="10681"/>
        <textField position="10685"/>
        <textField position="10690"/>
        <textField position="10697"/>
        <textField position="10705"/>
        <textField position="10713"/>
        <textField position="10719"/>
        <textField position="10723"/>
        <textField position="10730"/>
        <textField position="10739"/>
        <textField position="10744"/>
        <textField position="10752"/>
        <textField position="10758"/>
        <textField position="10762"/>
        <textField position="10768"/>
        <textField position="10776"/>
        <textField position="10781"/>
        <textField position="10789"/>
        <textField position="10795"/>
        <textField position="10799"/>
        <textField position="10806"/>
        <textField position="10817"/>
        <textField position="10824"/>
        <textField position="10832"/>
        <textField position="10838"/>
        <textField position="10842"/>
        <textField position="10853"/>
        <textField position="10862"/>
        <textField position="10867"/>
        <textField position="10875"/>
        <textField position="10881"/>
        <textField position="10885"/>
        <textField position="10890"/>
        <textField position="10902"/>
        <textField position="10907"/>
        <textField position="10915"/>
        <textField position="10921"/>
        <textField position="10925"/>
        <textField position="10931"/>
        <textField position="10939"/>
        <textField position="10947"/>
        <textField position="10955"/>
        <textField position="10961"/>
        <textField position="10965"/>
        <textField position="10970"/>
        <textField position="10977"/>
        <textField position="10984"/>
        <textField position="10992"/>
        <textField position="10998"/>
        <textField position="11002"/>
        <textField position="11008"/>
        <textField position="11017"/>
        <textField position="11025"/>
        <textField position="11033"/>
        <textField position="11039"/>
        <textField position="11043"/>
        <textField position="11049"/>
        <textField position="11059"/>
        <textField position="11066"/>
        <textField position="11074"/>
        <textField position="11080"/>
        <textField position="11084"/>
        <textField position="11089"/>
        <textField position="11097"/>
        <textField position="11102"/>
        <textField position="11110"/>
        <textField position="11116"/>
        <textField position="11120"/>
        <textField position="11126"/>
        <textField position="11135"/>
        <textField position="11140"/>
        <textField position="11148"/>
        <textField position="11154"/>
        <textField position="11158"/>
        <textField position="11163"/>
        <textField position="11173"/>
        <textField position="11181"/>
        <textField position="11189"/>
        <textField position="11195"/>
        <textField position="11199"/>
        <textField position="11210"/>
        <textField position="11220"/>
        <textField position="11226"/>
        <textField position="11234"/>
        <textField position="11240"/>
        <textField position="11244"/>
        <textField position="11249"/>
        <textField position="11259"/>
        <textField position="11265"/>
        <textField position="11273"/>
        <textField position="11279"/>
        <textField position="11283"/>
        <textField position="11289"/>
        <textField position="11299"/>
        <textField position="11304"/>
        <textField position="11312"/>
        <textField position="11318"/>
        <textField position="11322"/>
        <textField position="11330"/>
        <textField position="11341"/>
        <textField position="11349"/>
        <textField position="11357"/>
        <textField position="11363"/>
        <textField position="11367"/>
        <textField position="11373"/>
        <textField position="11384"/>
        <textField position="11392"/>
        <textField position="11400"/>
        <textField position="11406"/>
        <textField position="11410"/>
        <textField position="11416"/>
        <textField position="11427"/>
        <textField position="11433"/>
        <textField position="11441"/>
        <textField position="11447"/>
        <textField position="11451"/>
        <textField position="11457"/>
        <textField position="11465"/>
        <textField position="11473"/>
        <textField position="11481"/>
      </textFields>
    </textPr>
  </connection>
</connections>
</file>

<file path=xl/sharedStrings.xml><?xml version="1.0" encoding="utf-8"?>
<sst xmlns="http://schemas.openxmlformats.org/spreadsheetml/2006/main" count="1363" uniqueCount="458">
  <si>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</si>
  <si>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</si>
  <si>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</si>
  <si>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</si>
  <si>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</si>
  <si>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</si>
  <si>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</si>
  <si>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</si>
  <si>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</si>
  <si>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</si>
  <si>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</si>
  <si>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</si>
  <si>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</si>
  <si>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</si>
  <si>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</si>
  <si>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</si>
  <si>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</si>
  <si>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</si>
  <si>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</si>
  <si>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Toivanen Ahti</t>
  </si>
  <si>
    <t>Hakala Matti</t>
  </si>
  <si>
    <t>20.</t>
  </si>
  <si>
    <t>21.</t>
  </si>
  <si>
    <t>22.</t>
  </si>
  <si>
    <t>23.</t>
  </si>
  <si>
    <t>24.</t>
  </si>
  <si>
    <t>25.</t>
  </si>
  <si>
    <t>26.</t>
  </si>
  <si>
    <t>Stenbacka Wilhelm</t>
  </si>
  <si>
    <t>Repo Antti</t>
  </si>
  <si>
    <t>Peltoniemi Lauri</t>
  </si>
  <si>
    <t>Ruusunen Otto</t>
  </si>
  <si>
    <t>Kaisa Mäkäräinen</t>
  </si>
  <si>
    <t>Laura Toivanen</t>
  </si>
  <si>
    <t>Erika Jänkä</t>
  </si>
  <si>
    <t>Suvi Minkkinen</t>
  </si>
  <si>
    <t>Mira Holopainen</t>
  </si>
  <si>
    <t>Seppälä Tero</t>
  </si>
  <si>
    <t>NAISET</t>
  </si>
  <si>
    <t>MIEHET</t>
  </si>
  <si>
    <r>
      <rPr>
        <b/>
        <sz val="12"/>
        <rFont val="Eurostile"/>
      </rPr>
      <t>Säännön mukaan</t>
    </r>
    <r>
      <rPr>
        <sz val="12"/>
        <rFont val="Eurostile"/>
      </rPr>
      <t xml:space="preserve"> (2= x1,1; 1= x1,2)</t>
    </r>
  </si>
  <si>
    <t>Miehet Pika</t>
  </si>
  <si>
    <t>Naiset Pika</t>
  </si>
  <si>
    <t>Grönman Tuomas</t>
  </si>
  <si>
    <t xml:space="preserve">Hiidensalo Olli </t>
  </si>
  <si>
    <t>Mustonen Joni</t>
  </si>
  <si>
    <t>Jarva Olli</t>
  </si>
  <si>
    <t>KontU GP PI</t>
  </si>
  <si>
    <t>Venla Lehtonen</t>
  </si>
  <si>
    <t>Iida Sirviö</t>
  </si>
  <si>
    <t>Johanna Pykäläinen</t>
  </si>
  <si>
    <t>IBU pisteet</t>
  </si>
  <si>
    <t xml:space="preserve">Miehet </t>
  </si>
  <si>
    <t>RYHMÄVALINNAT KAUDELLE 2018-2019; kommentteineen</t>
  </si>
  <si>
    <t>0+0</t>
  </si>
  <si>
    <t>1+0</t>
  </si>
  <si>
    <t>0+1</t>
  </si>
  <si>
    <t>0+2</t>
  </si>
  <si>
    <t>1+2</t>
  </si>
  <si>
    <t>0+3</t>
  </si>
  <si>
    <t>1+3</t>
  </si>
  <si>
    <t>2+3</t>
  </si>
  <si>
    <t>2+0</t>
  </si>
  <si>
    <t>3+2</t>
  </si>
  <si>
    <t>2+4</t>
  </si>
  <si>
    <t>2+1</t>
  </si>
  <si>
    <t>3+1</t>
  </si>
  <si>
    <t>2+2</t>
  </si>
  <si>
    <t>1+1</t>
  </si>
  <si>
    <t>3+0</t>
  </si>
  <si>
    <t>SAHL pisteet</t>
  </si>
  <si>
    <t>1+4</t>
  </si>
  <si>
    <t>0+4</t>
  </si>
  <si>
    <t>SAhL pisteet</t>
  </si>
  <si>
    <t>Mäkelä Joona</t>
  </si>
  <si>
    <t>Tuomas Harjula</t>
  </si>
  <si>
    <t>Jaakko Ranta</t>
  </si>
  <si>
    <t>Joni Mustonen</t>
  </si>
  <si>
    <t>Jenni Keränen</t>
  </si>
  <si>
    <t>Patrik Kuuttinen</t>
  </si>
  <si>
    <t>Mari Eder</t>
  </si>
  <si>
    <t>4+3</t>
  </si>
  <si>
    <t>Heikki Laitinen</t>
  </si>
  <si>
    <t>Lauri Peltoniemi</t>
  </si>
  <si>
    <t>Otto Ruusunen</t>
  </si>
  <si>
    <t>Laitinen Heikki</t>
  </si>
  <si>
    <t>0 0 1 1</t>
  </si>
  <si>
    <t>Soininen Ville</t>
  </si>
  <si>
    <t>Heidi Kuuttinen</t>
  </si>
  <si>
    <t>Kinnunen Nastassia</t>
  </si>
  <si>
    <t>Juho Hökkä</t>
  </si>
  <si>
    <t>Lehtomaa Henri</t>
  </si>
  <si>
    <t>Nyström Roope M22</t>
  </si>
  <si>
    <t>Aino Veijalainen</t>
  </si>
  <si>
    <t>Jonni Mukkala</t>
  </si>
  <si>
    <t>Matias Maijala</t>
  </si>
  <si>
    <t xml:space="preserve">Erkkilä Aapo </t>
  </si>
  <si>
    <t>Patrik Kuuttinen M22</t>
  </si>
  <si>
    <t>Joronen Sameli M22</t>
  </si>
  <si>
    <t>Kalliomäki Saku M22</t>
  </si>
  <si>
    <t>Panttila Santtu M22</t>
  </si>
  <si>
    <t>Jokela Roope M22</t>
  </si>
  <si>
    <t>Invenius Otto M22</t>
  </si>
  <si>
    <t>Ranta Jaakko</t>
  </si>
  <si>
    <t>Invenius Tuukka</t>
  </si>
  <si>
    <t xml:space="preserve">Jenny Fellman </t>
  </si>
  <si>
    <t xml:space="preserve">Riina Sorsa </t>
  </si>
  <si>
    <t xml:space="preserve">Santra Säde </t>
  </si>
  <si>
    <t>Sanni Oikkonen N22</t>
  </si>
  <si>
    <t>Hilda Kukonlehto N22</t>
  </si>
  <si>
    <t>Krista Leskinen N22</t>
  </si>
  <si>
    <t>Orpana Sami</t>
  </si>
  <si>
    <t>Tolonen Juhani</t>
  </si>
  <si>
    <t>Nenna Lukkarinen N22</t>
  </si>
  <si>
    <t>Jenna Kanko</t>
  </si>
  <si>
    <t>Olli Hiidensalo</t>
  </si>
  <si>
    <t xml:space="preserve">Camilla Tuominen </t>
  </si>
  <si>
    <t>Kuittinen Anssi M22</t>
  </si>
  <si>
    <t>Erkkilä Elias M22</t>
  </si>
  <si>
    <t>1 0 3 1</t>
  </si>
  <si>
    <t>0 1 1 0</t>
  </si>
  <si>
    <t>Nenna Lukkarinen</t>
  </si>
  <si>
    <t>3+3</t>
  </si>
  <si>
    <t>Friman Juho</t>
  </si>
  <si>
    <t>Hakala Juuso</t>
  </si>
  <si>
    <t>Kauhajärvi Juho M22</t>
  </si>
  <si>
    <t>Siimeistö Sami</t>
  </si>
  <si>
    <t xml:space="preserve">Naiset </t>
  </si>
  <si>
    <t>Sara Naukkarinen N22</t>
  </si>
  <si>
    <t xml:space="preserve">Kataja-Rahko Lauri M22 </t>
  </si>
  <si>
    <t>1 1 0 2</t>
  </si>
  <si>
    <t>0 1 0 0</t>
  </si>
  <si>
    <t>OH SM PI</t>
  </si>
  <si>
    <t>3.trimesterin jälkeen</t>
  </si>
  <si>
    <t>3.Trimesterin jälkeen</t>
  </si>
  <si>
    <t>Otto-Eemil Karvinen</t>
  </si>
  <si>
    <t>Santeri Kolehmainen</t>
  </si>
  <si>
    <t>Vili Kotikumpu</t>
  </si>
  <si>
    <t>Juho Friman</t>
  </si>
  <si>
    <t>Juho Kauhajärvi</t>
  </si>
  <si>
    <t>3+4</t>
  </si>
  <si>
    <t>5+2</t>
  </si>
  <si>
    <t>kausi -19/-20</t>
  </si>
  <si>
    <t>Sanna Laari</t>
  </si>
  <si>
    <t>Heidi Nikkinen N22</t>
  </si>
  <si>
    <t xml:space="preserve">Saana Lahdelma </t>
  </si>
  <si>
    <t xml:space="preserve">Sofia Joronen </t>
  </si>
  <si>
    <t xml:space="preserve">Heidi Kuuttinen </t>
  </si>
  <si>
    <t>Johanna Isojärvi N22</t>
  </si>
  <si>
    <t xml:space="preserve">Sanna-Mari Purola </t>
  </si>
  <si>
    <t>Sonja Hakala N19</t>
  </si>
  <si>
    <t>Aino Veijalainen N22</t>
  </si>
  <si>
    <t>Annina Virtanen N22</t>
  </si>
  <si>
    <t xml:space="preserve">Emma Hirvonen </t>
  </si>
  <si>
    <t>Haikama Outi N22</t>
  </si>
  <si>
    <t>Noora Kaisa Keränen</t>
  </si>
  <si>
    <t>Maija Keränen</t>
  </si>
  <si>
    <t>Seela Peuralahti</t>
  </si>
  <si>
    <t>Aino Soininen</t>
  </si>
  <si>
    <t>0+5</t>
  </si>
  <si>
    <t>Turkka Nieminen M19</t>
  </si>
  <si>
    <t>Matias Maijala M22</t>
  </si>
  <si>
    <t xml:space="preserve">Harjula Tuomas </t>
  </si>
  <si>
    <t>Noora Kaisa Keränen N22</t>
  </si>
  <si>
    <t>Aino Soininen N22</t>
  </si>
  <si>
    <t>Noora Kupari N22</t>
  </si>
  <si>
    <t>Imatra pika 12.12.2020</t>
  </si>
  <si>
    <t>Minkkinen Suvi</t>
  </si>
  <si>
    <t>Jänkä Erika</t>
  </si>
  <si>
    <t>Lehtonen Venla</t>
  </si>
  <si>
    <t>Laari Sanna</t>
  </si>
  <si>
    <t>Oikkonen Sanni</t>
  </si>
  <si>
    <t>Kuuttinen Heidi</t>
  </si>
  <si>
    <t>Lukkarinen Nenna</t>
  </si>
  <si>
    <t>Veijalainen Aino</t>
  </si>
  <si>
    <t>Leskinen Krista</t>
  </si>
  <si>
    <t>RANTA Jaakko</t>
  </si>
  <si>
    <t>HIIDENSALO Olli</t>
  </si>
  <si>
    <t>HARJULA Tuomas</t>
  </si>
  <si>
    <t>MUSTONEN Joni</t>
  </si>
  <si>
    <t>LAITINEN Heikki</t>
  </si>
  <si>
    <t>KUUTTINEN Patrik</t>
  </si>
  <si>
    <t>MUKKALA Jonni</t>
  </si>
  <si>
    <t>KOLEHMAINEN Santeri</t>
  </si>
  <si>
    <t>RUUSUNEN Otto</t>
  </si>
  <si>
    <t>HÖKKÄ Juho</t>
  </si>
  <si>
    <t>ERKKILÄ Elias</t>
  </si>
  <si>
    <t>MAIJALA Matias</t>
  </si>
  <si>
    <t>PELTONIEMI Lauri</t>
  </si>
  <si>
    <t>KUITTINEN Anssi</t>
  </si>
  <si>
    <t>TUOKKO Karri</t>
  </si>
  <si>
    <t>LAHDELMA Onni-Kalle</t>
  </si>
  <si>
    <t>Tuokko Karri M22</t>
  </si>
  <si>
    <t>Lahdelma Onni-Kalle</t>
  </si>
  <si>
    <t>Iida-Mari Takanen N22</t>
  </si>
  <si>
    <t>Kirsi Putila</t>
  </si>
  <si>
    <t>Hiidensalo Olli</t>
  </si>
  <si>
    <t>0 1 1 1</t>
  </si>
  <si>
    <t>1 0 0 0</t>
  </si>
  <si>
    <t>Kuuttinen Patrik</t>
  </si>
  <si>
    <t>Mukkala Jonni</t>
  </si>
  <si>
    <t>Erkkilä Aapo</t>
  </si>
  <si>
    <t>Maijala Matias</t>
  </si>
  <si>
    <t>Kuittinen Anssi</t>
  </si>
  <si>
    <t>Hökkä Juho</t>
  </si>
  <si>
    <t>Kolehmainen Santeri</t>
  </si>
  <si>
    <t>Erkkilä Elias</t>
  </si>
  <si>
    <t>Pesola Tuure</t>
  </si>
  <si>
    <t>Tuokko Karri</t>
  </si>
  <si>
    <t>Stevander Pyry</t>
  </si>
  <si>
    <t>Jokela Roope</t>
  </si>
  <si>
    <t>Kukonlehto Hilda</t>
  </si>
  <si>
    <t>Pykäläinen Johanna</t>
  </si>
  <si>
    <t>Joronen Sofia</t>
  </si>
  <si>
    <t>Peuralahti Seela</t>
  </si>
  <si>
    <t>Jatta Tuominen</t>
  </si>
  <si>
    <t>Amanda Nyfors</t>
  </si>
  <si>
    <t>Seela Peuralahti N22</t>
  </si>
  <si>
    <t>ERKKILÄ Aapo</t>
  </si>
  <si>
    <t>STEVANDER Pyry</t>
  </si>
  <si>
    <t>Säde Santra</t>
  </si>
  <si>
    <t>Laitinen Alisa</t>
  </si>
  <si>
    <t>Talvitie Tiia-Maria</t>
  </si>
  <si>
    <t>Holopainen Mira</t>
  </si>
  <si>
    <t>Koistinen Anu</t>
  </si>
  <si>
    <t>2+5</t>
  </si>
  <si>
    <t>Välläri Venla</t>
  </si>
  <si>
    <t>Lehtola Mikko</t>
  </si>
  <si>
    <t>Savonmäki Tuomo</t>
  </si>
  <si>
    <t>Pyssysalo Anton</t>
  </si>
  <si>
    <t>Mikkonen Jani</t>
  </si>
  <si>
    <t>Koistinen Pasi</t>
  </si>
  <si>
    <t>Sofia Joronen</t>
  </si>
  <si>
    <t>Camilla Tuominen</t>
  </si>
  <si>
    <t>Krista Leskinen</t>
  </si>
  <si>
    <t>DNS</t>
  </si>
  <si>
    <t>0 0 0 0</t>
  </si>
  <si>
    <t>Sami Orpana</t>
  </si>
  <si>
    <t>Juuso Hakala</t>
  </si>
  <si>
    <t>0 1 0 1</t>
  </si>
  <si>
    <t>Pyry Stevander</t>
  </si>
  <si>
    <t>Emmi Erkkilä N22</t>
  </si>
  <si>
    <t>Vuokatti PI</t>
  </si>
  <si>
    <t>Vuokatti PI2</t>
  </si>
  <si>
    <t>KontU GP LNO</t>
  </si>
  <si>
    <t>VALINNAT 8.11.</t>
  </si>
  <si>
    <t>Imatra PI</t>
  </si>
  <si>
    <t>Imatra LNO</t>
  </si>
  <si>
    <t>VALINNAT 23.12.</t>
  </si>
  <si>
    <t>Leiri PI</t>
  </si>
  <si>
    <t>KontU PI</t>
  </si>
  <si>
    <t>KontU NO</t>
  </si>
  <si>
    <t>MH SM SSP</t>
  </si>
  <si>
    <t>MH SM LNO</t>
  </si>
  <si>
    <t>RYHMÄVALINNAT KAUDELLE 2022-2023; kommentteineen</t>
  </si>
  <si>
    <t>kausi -20/-21</t>
  </si>
  <si>
    <t>Jonni Mukkala M22</t>
  </si>
  <si>
    <t>Kotikumpu Vili M22</t>
  </si>
  <si>
    <t>Sonja Leinamo N22</t>
  </si>
  <si>
    <t>Ville-Valtteri Karvinen M22</t>
  </si>
  <si>
    <t>30.10.2021 Vuokatti</t>
  </si>
  <si>
    <t>30.11.2021 Vuokatti</t>
  </si>
  <si>
    <t>Nastassia Kinnunen</t>
  </si>
  <si>
    <t>Sonja Leinamo</t>
  </si>
  <si>
    <t>Emilia Irvankoski</t>
  </si>
  <si>
    <t>Frida Achren</t>
  </si>
  <si>
    <t>Sanni Oikkonen</t>
  </si>
  <si>
    <t>Ida-Mari Takanen</t>
  </si>
  <si>
    <t>Nea Vähäsarja</t>
  </si>
  <si>
    <t>Hilda Kukonlehto</t>
  </si>
  <si>
    <t>Anniina Rantala</t>
  </si>
  <si>
    <t>Elena Jyrkiäinen</t>
  </si>
  <si>
    <t>Emmi Erkkilä</t>
  </si>
  <si>
    <t>Sara Naukkarinen</t>
  </si>
  <si>
    <t>Meri Hakala</t>
  </si>
  <si>
    <t>4+4</t>
  </si>
  <si>
    <t>race penalty</t>
  </si>
  <si>
    <t>Arttu Heikkinen</t>
  </si>
  <si>
    <t>Elias Erkkilä</t>
  </si>
  <si>
    <t>Kalle Loukkaanhuhta</t>
  </si>
  <si>
    <t>Roope Jokela</t>
  </si>
  <si>
    <t>Markus Myyry</t>
  </si>
  <si>
    <t>Severi Oikkonen</t>
  </si>
  <si>
    <t>Anssi Kuittinen</t>
  </si>
  <si>
    <t>Onni Paasonen</t>
  </si>
  <si>
    <t>31.10.2021 Vuokatti</t>
  </si>
  <si>
    <t>HEIKKINEN Arttu</t>
  </si>
  <si>
    <t>KARVINEN Ville-Valtteri</t>
  </si>
  <si>
    <t>JOKELA Roope</t>
  </si>
  <si>
    <t>OIKKONEN Severi</t>
  </si>
  <si>
    <t>PANTTILA Santtu</t>
  </si>
  <si>
    <t>RANNIKKO Pyry</t>
  </si>
  <si>
    <t>VIROLAINEN Jukka</t>
  </si>
  <si>
    <t>Keränen Noora Kaisa</t>
  </si>
  <si>
    <t>Leinamo Sonja</t>
  </si>
  <si>
    <t>Irvankoski Emilia</t>
  </si>
  <si>
    <t>Jyrkiäinen Elena</t>
  </si>
  <si>
    <t>Erkkilä Emmi</t>
  </si>
  <si>
    <t>Naukkarinen Sara</t>
  </si>
  <si>
    <t>Arponen Laura</t>
  </si>
  <si>
    <t xml:space="preserve">GP Kontiolahti </t>
  </si>
  <si>
    <t>GP Kontiolahti 6.11.2021</t>
  </si>
  <si>
    <t>Miehet Lyh.normaali 15.11.2020</t>
  </si>
  <si>
    <t>Naiset Lyh.normaali 7.11.2021</t>
  </si>
  <si>
    <t>GP Kontiolahti</t>
  </si>
  <si>
    <t>Virolainen Jukka</t>
  </si>
  <si>
    <t>Harjula Tuomas</t>
  </si>
  <si>
    <t>Oikkonen Severi</t>
  </si>
  <si>
    <t>Rannikko Pyry</t>
  </si>
  <si>
    <t>0 2 3 2</t>
  </si>
  <si>
    <t>3 1 0 2</t>
  </si>
  <si>
    <t>2 4 2 2</t>
  </si>
  <si>
    <t>1 0 0 3</t>
  </si>
  <si>
    <t>1 3 0 2</t>
  </si>
  <si>
    <t>0 1 2 1</t>
  </si>
  <si>
    <t>1 0 2 4</t>
  </si>
  <si>
    <t>2 2 1 3</t>
  </si>
  <si>
    <t>0 2 1 2</t>
  </si>
  <si>
    <t>2 0 0 2</t>
  </si>
  <si>
    <t xml:space="preserve"> 1 2 3 1</t>
  </si>
  <si>
    <t>0 1 1 2</t>
  </si>
  <si>
    <t>0 1 0 3</t>
  </si>
  <si>
    <t>1 2 2 1</t>
  </si>
  <si>
    <t>1 1 3 0</t>
  </si>
  <si>
    <t>0 0 1 2</t>
  </si>
  <si>
    <t>2 0 0 4</t>
  </si>
  <si>
    <t>1 1 3 1</t>
  </si>
  <si>
    <t>2 1 3 2</t>
  </si>
  <si>
    <t>1 4 1 2</t>
  </si>
  <si>
    <t>1 4 1 3</t>
  </si>
  <si>
    <t>3 1 2 4</t>
  </si>
  <si>
    <t>1 2 2 5</t>
  </si>
  <si>
    <t>2 1 2 3</t>
  </si>
  <si>
    <t>Imatra pika 20.11.2021</t>
  </si>
  <si>
    <t>Imatra Lyh.normaali 21.11.2021</t>
  </si>
  <si>
    <t>Jokinen Anniina</t>
  </si>
  <si>
    <t>Antikainen Kaisa</t>
  </si>
  <si>
    <t>3+5</t>
  </si>
  <si>
    <t>0 0 0 1</t>
  </si>
  <si>
    <t>0 2 1 3</t>
  </si>
  <si>
    <t>2 2 2 2</t>
  </si>
  <si>
    <t>0 2 4 2</t>
  </si>
  <si>
    <t>4 0 1 0</t>
  </si>
  <si>
    <t>3 1 0 3</t>
  </si>
  <si>
    <t>Hakala Meri</t>
  </si>
  <si>
    <t xml:space="preserve">Nea Vähäsarja </t>
  </si>
  <si>
    <t>Anniina Rantala N22</t>
  </si>
  <si>
    <t>Heikkinen Arttu M19</t>
  </si>
  <si>
    <t>Kalle Loukkaanhuhta M19</t>
  </si>
  <si>
    <t>Myyry Markus M22</t>
  </si>
  <si>
    <t>Oikkonen Severi M22</t>
  </si>
  <si>
    <t>Paasonen Onni M22</t>
  </si>
  <si>
    <t>Emilia Irvankoski N22</t>
  </si>
  <si>
    <t>Frida Achren N19</t>
  </si>
  <si>
    <t>Laura Arponen</t>
  </si>
  <si>
    <t>Rannikko Pyry M22</t>
  </si>
  <si>
    <t>Anniina Jokinen N22</t>
  </si>
  <si>
    <t>* NAISILLE PISTEITÄ EI VOIDA LASKEA, vain kahdella kilpailijalla IBU pisteitä.</t>
  </si>
  <si>
    <t>ei voi laskea pisteitä</t>
  </si>
  <si>
    <t>Ville-Valtteri Karvinen</t>
  </si>
  <si>
    <t>Otto Invenius</t>
  </si>
  <si>
    <t>Eetu Petrelius</t>
  </si>
  <si>
    <t>Taavi Nyström</t>
  </si>
  <si>
    <t>Roope Nyström</t>
  </si>
  <si>
    <t>Jasper Saarinen</t>
  </si>
  <si>
    <t>Amada Nyfors</t>
  </si>
  <si>
    <t>Sonja Hakala</t>
  </si>
  <si>
    <t>Imatra Lnorm 13.12.2020</t>
  </si>
  <si>
    <t>3+2+2+3</t>
  </si>
  <si>
    <t>0+2+1+1</t>
  </si>
  <si>
    <t>1+1+1+1</t>
  </si>
  <si>
    <t>3+1+3+0</t>
  </si>
  <si>
    <t>1+2+3+2</t>
  </si>
  <si>
    <t>1+2+3+3</t>
  </si>
  <si>
    <t>0+0+0+3</t>
  </si>
  <si>
    <t>1+2+0+2</t>
  </si>
  <si>
    <t>0+3+0+2</t>
  </si>
  <si>
    <t>0+3+0+1</t>
  </si>
  <si>
    <t>1+1+0+4</t>
  </si>
  <si>
    <t>2+2+0+2</t>
  </si>
  <si>
    <t>2+1+0+0</t>
  </si>
  <si>
    <t>Aapo Erkkilä</t>
  </si>
  <si>
    <t xml:space="preserve">13. </t>
  </si>
  <si>
    <t>Nyström Taavi M22</t>
  </si>
  <si>
    <t>Petrelius Eetu M22</t>
  </si>
  <si>
    <t>Saarinen Jasper</t>
  </si>
  <si>
    <t>PERUTTU</t>
  </si>
  <si>
    <t>Kontiolahti pika 29.1.2022</t>
  </si>
  <si>
    <t>Säde Sandra</t>
  </si>
  <si>
    <t>Elena Jyrkinen</t>
  </si>
  <si>
    <t>VALINNAT 7.2.2022</t>
  </si>
  <si>
    <t>Sameli Joronen</t>
  </si>
  <si>
    <t>Santtu Panttila</t>
  </si>
  <si>
    <t>Pyry Rannikko</t>
  </si>
  <si>
    <t>DSQ</t>
  </si>
  <si>
    <t>DNF</t>
  </si>
  <si>
    <t>Miehet + M22</t>
  </si>
  <si>
    <t>Naiset + N22</t>
  </si>
  <si>
    <t>Hämeenlinna Normaali 12km  5.2.2022</t>
  </si>
  <si>
    <t>Hämeenlinna Normaali  15km 5.2.2022</t>
  </si>
  <si>
    <t>Hakala Sonja</t>
  </si>
  <si>
    <t>Tuominen Jatta</t>
  </si>
  <si>
    <t>Jyrkinen Elena</t>
  </si>
  <si>
    <t>Rinta-Keturi Anni</t>
  </si>
  <si>
    <t>Haikama Outi</t>
  </si>
  <si>
    <t>Merenlahti Susanne</t>
  </si>
  <si>
    <t>Nikkinen Heidi</t>
  </si>
  <si>
    <t>Nyfors Amanda</t>
  </si>
  <si>
    <t>Soininen Aino</t>
  </si>
  <si>
    <t>Lehtola Hilla</t>
  </si>
  <si>
    <t>0+2+0+1</t>
  </si>
  <si>
    <t>1+1+1+2</t>
  </si>
  <si>
    <t>0+1+4+0</t>
  </si>
  <si>
    <t>0+2+1+0</t>
  </si>
  <si>
    <t>2+1+1+2</t>
  </si>
  <si>
    <t>3+1+0+0</t>
  </si>
  <si>
    <t>0+4+1+0</t>
  </si>
  <si>
    <t>1+2+0+1</t>
  </si>
  <si>
    <t>0+3+1+3</t>
  </si>
  <si>
    <t>2+2+2+3</t>
  </si>
  <si>
    <t>2+0+0+1</t>
  </si>
  <si>
    <t>1+1+1+4</t>
  </si>
  <si>
    <t>3+1+1+2</t>
  </si>
  <si>
    <t>1+0+3+1</t>
  </si>
  <si>
    <t>3+4+0+1</t>
  </si>
  <si>
    <t>Onni-Kalle Lahdelma</t>
  </si>
  <si>
    <t>Seeti Salonen</t>
  </si>
  <si>
    <t>Karri Tuokko</t>
  </si>
  <si>
    <t>Lauri Kataja-Rahko</t>
  </si>
  <si>
    <t>Niko Rinta-Keturi</t>
  </si>
  <si>
    <t>1+1+0+0</t>
  </si>
  <si>
    <t>1+1+1+0</t>
  </si>
  <si>
    <t>0+3+1+1</t>
  </si>
  <si>
    <t>3+1+1+0</t>
  </si>
  <si>
    <t>1+1+0+1</t>
  </si>
  <si>
    <t>4+1+1+0</t>
  </si>
  <si>
    <t>2+1+3+1</t>
  </si>
  <si>
    <t>0+1+3+1</t>
  </si>
  <si>
    <t>0+1+0+1</t>
  </si>
  <si>
    <t>2+1+1+0</t>
  </si>
  <si>
    <t>1+2+1+1</t>
  </si>
  <si>
    <t>2+0+1+2</t>
  </si>
  <si>
    <t>4+0+0+0</t>
  </si>
  <si>
    <t>1+0+1+1</t>
  </si>
  <si>
    <t>0+5+1+1</t>
  </si>
  <si>
    <t>1+1+3+2</t>
  </si>
  <si>
    <t>3+2+1+3</t>
  </si>
  <si>
    <t>1+3+1+1</t>
  </si>
  <si>
    <t>1+1+2+2</t>
  </si>
  <si>
    <t>5+5+5+3</t>
  </si>
  <si>
    <t>0+4+2+2</t>
  </si>
  <si>
    <t>Rinta-Keturi Anni N22</t>
  </si>
  <si>
    <t>Lehtola Hilla N22</t>
  </si>
  <si>
    <t>Hämeenlinna yhteislähtö 10km  6.2.2022</t>
  </si>
  <si>
    <t>0+0+2+0</t>
  </si>
  <si>
    <t>0+1+0+2</t>
  </si>
  <si>
    <t>Hämeenlinna yhteislähtö  12km 6.2.2022</t>
  </si>
  <si>
    <t>Salonen Seeti M22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</si>
</sst>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:ss;@"/>
  </numFmts>
  <fonts count="4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sz val="12"/>
      <color theme="1"/>
      <name val="Eurostile"/>
    </font>
    <font>
      <b/>
      <sz val="12"/>
      <name val="Eurostile"/>
    </font>
    <font>
      <b/>
      <sz val="12"/>
      <color theme="1"/>
      <name val="Eurostile"/>
    </font>
    <font>
      <sz val="12"/>
      <color rgb="FF000000"/>
      <name val="Eurostile"/>
    </font>
    <font>
      <sz val="12"/>
      <name val="Eurostile"/>
    </font>
    <font>
      <b/>
      <sz val="12"/>
      <color theme="2" tint="-0.499984740745262"/>
      <name val="Eurostile"/>
    </font>
    <font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12"/>
      <color theme="2" tint="-0.249977111117893"/>
      <name val="Eurostile"/>
    </font>
    <font>
      <b/>
      <sz val="12"/>
      <color theme="2" tint="-0.249977111117893"/>
      <name val="Eurostile"/>
    </font>
    <font>
      <b/>
      <sz val="12"/>
      <color theme="5"/>
      <name val="Eurostile"/>
    </font>
    <font>
      <b/>
      <i/>
      <sz val="12"/>
      <name val="Eurostile"/>
    </font>
    <font>
      <sz val="12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color theme="3" tint="0.39997558519241921"/>
      <name val="Eurostile"/>
    </font>
    <font>
      <b/>
      <sz val="12"/>
      <color theme="3" tint="0.39997558519241921"/>
      <name val="Eurostile"/>
    </font>
    <font>
      <b/>
      <sz val="10"/>
      <color theme="1"/>
      <name val="Eurostile"/>
    </font>
    <font>
      <b/>
      <sz val="10"/>
      <name val="Eurostile"/>
    </font>
    <font>
      <b/>
      <sz val="12"/>
      <color rgb="FF00B050"/>
      <name val="Eurostile"/>
    </font>
    <font>
      <b/>
      <sz val="12"/>
      <color rgb="FFFF0000"/>
      <name val="Eurostile"/>
    </font>
    <font>
      <sz val="12"/>
      <color theme="5"/>
      <name val="Eurostile"/>
    </font>
    <font>
      <b/>
      <i/>
      <sz val="12"/>
      <color rgb="FFFF0000"/>
      <name val="Eurostile"/>
    </font>
    <font>
      <b/>
      <sz val="10"/>
      <name val="Calibri"/>
      <family val="2"/>
      <scheme val="minor"/>
    </font>
    <font>
      <sz val="12"/>
      <color theme="1" tint="0.499984740745262"/>
      <name val="Eurostile"/>
    </font>
    <font>
      <b/>
      <sz val="12"/>
      <color rgb="FF0070C0"/>
      <name val="Eurostile"/>
    </font>
    <font>
      <sz val="8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trike/>
      <sz val="12"/>
      <name val="Calibri"/>
      <family val="2"/>
      <scheme val="minor"/>
    </font>
    <font>
      <b/>
      <sz val="12"/>
      <color theme="4"/>
      <name val="Eurostile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6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90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47" fontId="0" fillId="0" borderId="0" xfId="0" applyNumberFormat="1"/>
    <xf numFmtId="2" fontId="4" fillId="0" borderId="0" xfId="0" applyNumberFormat="1" applyFont="1"/>
    <xf numFmtId="0" fontId="4" fillId="0" borderId="0" xfId="0" applyFont="1"/>
    <xf numFmtId="2" fontId="4" fillId="0" borderId="0" xfId="0" applyNumberFormat="1" applyFont="1" applyBorder="1"/>
    <xf numFmtId="0" fontId="4" fillId="0" borderId="0" xfId="0" applyFont="1" applyBorder="1"/>
    <xf numFmtId="2" fontId="5" fillId="0" borderId="0" xfId="0" applyNumberFormat="1" applyFont="1" applyBorder="1"/>
    <xf numFmtId="2" fontId="3" fillId="0" borderId="0" xfId="0" applyNumberFormat="1" applyFont="1"/>
    <xf numFmtId="2" fontId="5" fillId="0" borderId="0" xfId="0" applyNumberFormat="1" applyFont="1"/>
    <xf numFmtId="0" fontId="4" fillId="0" borderId="0" xfId="0" applyFont="1" applyFill="1"/>
    <xf numFmtId="21" fontId="0" fillId="0" borderId="0" xfId="0" applyNumberFormat="1" applyAlignment="1">
      <alignment horizontal="center"/>
    </xf>
    <xf numFmtId="0" fontId="7" fillId="0" borderId="0" xfId="0" applyFont="1"/>
    <xf numFmtId="2" fontId="7" fillId="0" borderId="0" xfId="0" applyNumberFormat="1" applyFont="1" applyBorder="1"/>
    <xf numFmtId="21" fontId="4" fillId="0" borderId="0" xfId="0" applyNumberFormat="1" applyFont="1"/>
    <xf numFmtId="0" fontId="4" fillId="0" borderId="0" xfId="0" applyFont="1" applyAlignment="1">
      <alignment horizontal="center"/>
    </xf>
    <xf numFmtId="21" fontId="4" fillId="0" borderId="0" xfId="0" applyNumberFormat="1" applyFont="1" applyAlignment="1">
      <alignment horizontal="center"/>
    </xf>
    <xf numFmtId="2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/>
    <xf numFmtId="2" fontId="10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/>
    <xf numFmtId="2" fontId="9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21" fontId="15" fillId="0" borderId="0" xfId="0" applyNumberFormat="1" applyFont="1"/>
    <xf numFmtId="21" fontId="15" fillId="0" borderId="0" xfId="0" applyNumberFormat="1" applyFont="1" applyAlignment="1">
      <alignment horizontal="center"/>
    </xf>
    <xf numFmtId="2" fontId="15" fillId="0" borderId="0" xfId="0" applyNumberFormat="1" applyFont="1" applyBorder="1"/>
    <xf numFmtId="2" fontId="16" fillId="0" borderId="0" xfId="0" applyNumberFormat="1" applyFont="1"/>
    <xf numFmtId="2" fontId="18" fillId="0" borderId="0" xfId="0" applyNumberFormat="1" applyFont="1"/>
    <xf numFmtId="0" fontId="0" fillId="0" borderId="0" xfId="0"/>
    <xf numFmtId="0" fontId="21" fillId="0" borderId="0" xfId="0" applyFont="1"/>
    <xf numFmtId="0" fontId="22" fillId="0" borderId="0" xfId="0" applyFont="1" applyFill="1"/>
    <xf numFmtId="45" fontId="21" fillId="0" borderId="0" xfId="0" applyNumberFormat="1" applyFont="1" applyFill="1" applyBorder="1" applyAlignment="1">
      <alignment horizontal="center"/>
    </xf>
    <xf numFmtId="0" fontId="23" fillId="0" borderId="0" xfId="0" applyFont="1"/>
    <xf numFmtId="2" fontId="21" fillId="0" borderId="0" xfId="0" applyNumberFormat="1" applyFont="1" applyBorder="1"/>
    <xf numFmtId="2" fontId="23" fillId="0" borderId="0" xfId="0" applyNumberFormat="1" applyFont="1"/>
    <xf numFmtId="0" fontId="23" fillId="0" borderId="0" xfId="0" applyFont="1" applyFill="1" applyBorder="1"/>
    <xf numFmtId="0" fontId="21" fillId="0" borderId="0" xfId="0" applyFont="1" applyAlignment="1">
      <alignment horizontal="right"/>
    </xf>
    <xf numFmtId="2" fontId="23" fillId="0" borderId="0" xfId="0" applyNumberFormat="1" applyFont="1" applyBorder="1"/>
    <xf numFmtId="0" fontId="24" fillId="0" borderId="0" xfId="0" applyFont="1" applyFill="1" applyBorder="1" applyAlignment="1">
      <alignment horizontal="center"/>
    </xf>
    <xf numFmtId="0" fontId="3" fillId="0" borderId="0" xfId="0" applyFont="1"/>
    <xf numFmtId="47" fontId="0" fillId="0" borderId="0" xfId="0" applyNumberFormat="1" applyAlignment="1">
      <alignment horizontal="center"/>
    </xf>
    <xf numFmtId="2" fontId="25" fillId="0" borderId="0" xfId="0" applyNumberFormat="1" applyFont="1"/>
    <xf numFmtId="2" fontId="26" fillId="0" borderId="0" xfId="0" applyNumberFormat="1" applyFont="1" applyAlignment="1">
      <alignment horizontal="center"/>
    </xf>
    <xf numFmtId="2" fontId="0" fillId="0" borderId="0" xfId="0" applyNumberFormat="1"/>
    <xf numFmtId="2" fontId="28" fillId="0" borderId="0" xfId="0" applyNumberFormat="1" applyFont="1" applyAlignment="1">
      <alignment horizontal="left"/>
    </xf>
    <xf numFmtId="0" fontId="27" fillId="0" borderId="0" xfId="0" applyFont="1" applyAlignment="1">
      <alignment horizontal="left"/>
    </xf>
    <xf numFmtId="2" fontId="10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26" fillId="2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26" fillId="2" borderId="5" xfId="0" applyNumberFormat="1" applyFont="1" applyFill="1" applyBorder="1" applyAlignment="1">
      <alignment horizontal="center"/>
    </xf>
    <xf numFmtId="0" fontId="9" fillId="0" borderId="6" xfId="0" applyFont="1" applyBorder="1"/>
    <xf numFmtId="0" fontId="30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9" fillId="4" borderId="1" xfId="0" applyFont="1" applyFill="1" applyBorder="1"/>
    <xf numFmtId="0" fontId="17" fillId="4" borderId="1" xfId="0" applyFont="1" applyFill="1" applyBorder="1"/>
    <xf numFmtId="0" fontId="13" fillId="4" borderId="1" xfId="0" applyFont="1" applyFill="1" applyBorder="1"/>
    <xf numFmtId="0" fontId="0" fillId="0" borderId="0" xfId="0"/>
    <xf numFmtId="2" fontId="21" fillId="0" borderId="0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2" fontId="10" fillId="0" borderId="3" xfId="0" applyNumberFormat="1" applyFont="1" applyBorder="1" applyAlignment="1">
      <alignment horizontal="center"/>
    </xf>
    <xf numFmtId="21" fontId="0" fillId="0" borderId="0" xfId="0" applyNumberFormat="1" applyAlignment="1">
      <alignment horizontal="left"/>
    </xf>
    <xf numFmtId="0" fontId="0" fillId="0" borderId="0" xfId="0"/>
    <xf numFmtId="2" fontId="13" fillId="3" borderId="5" xfId="0" applyNumberFormat="1" applyFont="1" applyFill="1" applyBorder="1" applyAlignment="1">
      <alignment horizontal="center"/>
    </xf>
    <xf numFmtId="2" fontId="30" fillId="0" borderId="3" xfId="0" applyNumberFormat="1" applyFont="1" applyBorder="1" applyAlignment="1">
      <alignment horizontal="center"/>
    </xf>
    <xf numFmtId="2" fontId="30" fillId="0" borderId="2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3" xfId="0" applyFont="1" applyBorder="1" applyAlignment="1">
      <alignment horizontal="center"/>
    </xf>
    <xf numFmtId="2" fontId="29" fillId="0" borderId="0" xfId="0" applyNumberFormat="1" applyFont="1" applyAlignment="1">
      <alignment horizontal="center"/>
    </xf>
    <xf numFmtId="2" fontId="29" fillId="2" borderId="4" xfId="0" applyNumberFormat="1" applyFont="1" applyFill="1" applyBorder="1" applyAlignment="1">
      <alignment horizontal="center"/>
    </xf>
    <xf numFmtId="2" fontId="29" fillId="2" borderId="5" xfId="0" applyNumberFormat="1" applyFont="1" applyFill="1" applyBorder="1" applyAlignment="1">
      <alignment horizontal="center"/>
    </xf>
    <xf numFmtId="0" fontId="5" fillId="0" borderId="0" xfId="0" applyFont="1"/>
    <xf numFmtId="45" fontId="4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0" fillId="0" borderId="0" xfId="0"/>
    <xf numFmtId="45" fontId="4" fillId="0" borderId="0" xfId="0" applyNumberFormat="1" applyFont="1" applyFill="1" applyBorder="1" applyAlignment="1">
      <alignment horizontal="left"/>
    </xf>
    <xf numFmtId="14" fontId="11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164" fontId="7" fillId="0" borderId="0" xfId="0" applyNumberFormat="1" applyFont="1" applyBorder="1"/>
    <xf numFmtId="45" fontId="7" fillId="0" borderId="0" xfId="0" applyNumberFormat="1" applyFont="1"/>
    <xf numFmtId="164" fontId="15" fillId="0" borderId="0" xfId="0" applyNumberFormat="1" applyFont="1"/>
    <xf numFmtId="45" fontId="15" fillId="0" borderId="0" xfId="0" applyNumberFormat="1" applyFont="1"/>
    <xf numFmtId="0" fontId="0" fillId="0" borderId="0" xfId="0"/>
    <xf numFmtId="0" fontId="0" fillId="0" borderId="0" xfId="0"/>
    <xf numFmtId="47" fontId="4" fillId="0" borderId="0" xfId="0" applyNumberFormat="1" applyFont="1"/>
    <xf numFmtId="0" fontId="13" fillId="3" borderId="5" xfId="0" applyFont="1" applyFill="1" applyBorder="1" applyAlignment="1">
      <alignment horizontal="center"/>
    </xf>
    <xf numFmtId="2" fontId="20" fillId="2" borderId="0" xfId="0" applyNumberFormat="1" applyFont="1" applyFill="1" applyAlignment="1">
      <alignment horizontal="center"/>
    </xf>
    <xf numFmtId="2" fontId="0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0" fillId="0" borderId="0" xfId="0"/>
    <xf numFmtId="0" fontId="0" fillId="0" borderId="0" xfId="0"/>
    <xf numFmtId="47" fontId="21" fillId="0" borderId="0" xfId="0" applyNumberFormat="1" applyFont="1" applyFill="1" applyBorder="1" applyAlignment="1">
      <alignment horizontal="center"/>
    </xf>
    <xf numFmtId="47" fontId="4" fillId="0" borderId="0" xfId="0" applyNumberFormat="1" applyFont="1" applyFill="1" applyBorder="1" applyAlignment="1">
      <alignment horizontal="center"/>
    </xf>
    <xf numFmtId="0" fontId="0" fillId="0" borderId="0" xfId="0"/>
    <xf numFmtId="0" fontId="5" fillId="0" borderId="0" xfId="0" applyFont="1" applyFill="1" applyBorder="1"/>
    <xf numFmtId="2" fontId="10" fillId="0" borderId="7" xfId="0" applyNumberFormat="1" applyFont="1" applyFill="1" applyBorder="1" applyAlignment="1">
      <alignment horizontal="center"/>
    </xf>
    <xf numFmtId="2" fontId="10" fillId="0" borderId="8" xfId="0" applyNumberFormat="1" applyFont="1" applyFill="1" applyBorder="1" applyAlignment="1">
      <alignment horizontal="center"/>
    </xf>
    <xf numFmtId="2" fontId="30" fillId="0" borderId="8" xfId="0" applyNumberFormat="1" applyFont="1" applyFill="1" applyBorder="1" applyAlignment="1">
      <alignment horizontal="center"/>
    </xf>
    <xf numFmtId="2" fontId="30" fillId="0" borderId="7" xfId="0" applyNumberFormat="1" applyFont="1" applyFill="1" applyBorder="1" applyAlignment="1">
      <alignment horizontal="center"/>
    </xf>
    <xf numFmtId="2" fontId="32" fillId="0" borderId="0" xfId="0" applyNumberFormat="1" applyFont="1" applyAlignment="1">
      <alignment horizontal="center"/>
    </xf>
    <xf numFmtId="2" fontId="31" fillId="0" borderId="0" xfId="0" applyNumberFormat="1" applyFont="1" applyAlignment="1">
      <alignment horizontal="left"/>
    </xf>
    <xf numFmtId="0" fontId="33" fillId="0" borderId="0" xfId="0" applyFont="1"/>
    <xf numFmtId="0" fontId="4" fillId="0" borderId="0" xfId="0" quotePrefix="1" applyFont="1" applyAlignment="1">
      <alignment horizontal="center"/>
    </xf>
    <xf numFmtId="0" fontId="5" fillId="0" borderId="0" xfId="0" applyFont="1" applyBorder="1"/>
    <xf numFmtId="2" fontId="10" fillId="0" borderId="4" xfId="0" applyNumberFormat="1" applyFont="1" applyFill="1" applyBorder="1" applyAlignment="1">
      <alignment horizontal="center"/>
    </xf>
    <xf numFmtId="2" fontId="30" fillId="0" borderId="4" xfId="0" applyNumberFormat="1" applyFont="1" applyFill="1" applyBorder="1" applyAlignment="1">
      <alignment horizontal="center"/>
    </xf>
    <xf numFmtId="2" fontId="34" fillId="3" borderId="5" xfId="0" applyNumberFormat="1" applyFont="1" applyFill="1" applyBorder="1" applyAlignment="1">
      <alignment horizontal="center"/>
    </xf>
    <xf numFmtId="0" fontId="34" fillId="3" borderId="5" xfId="0" applyFont="1" applyFill="1" applyBorder="1" applyAlignment="1">
      <alignment horizontal="center"/>
    </xf>
    <xf numFmtId="2" fontId="34" fillId="3" borderId="4" xfId="0" applyNumberFormat="1" applyFont="1" applyFill="1" applyBorder="1" applyAlignment="1">
      <alignment horizontal="center"/>
    </xf>
    <xf numFmtId="0" fontId="0" fillId="0" borderId="0" xfId="0"/>
    <xf numFmtId="2" fontId="10" fillId="0" borderId="2" xfId="0" applyNumberFormat="1" applyFont="1" applyFill="1" applyBorder="1" applyAlignment="1">
      <alignment horizontal="center"/>
    </xf>
    <xf numFmtId="2" fontId="13" fillId="0" borderId="0" xfId="0" applyNumberFormat="1" applyFont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2" fontId="35" fillId="0" borderId="0" xfId="0" applyNumberFormat="1" applyFont="1" applyAlignment="1">
      <alignment horizontal="center"/>
    </xf>
    <xf numFmtId="0" fontId="9" fillId="0" borderId="0" xfId="0" applyFont="1" applyBorder="1"/>
    <xf numFmtId="0" fontId="11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2" fontId="29" fillId="0" borderId="4" xfId="0" applyNumberFormat="1" applyFont="1" applyFill="1" applyBorder="1" applyAlignment="1">
      <alignment horizontal="center"/>
    </xf>
    <xf numFmtId="2" fontId="4" fillId="0" borderId="0" xfId="0" applyNumberFormat="1" applyFont="1" applyBorder="1" applyAlignment="1">
      <alignment horizontal="right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2" fontId="12" fillId="5" borderId="4" xfId="0" applyNumberFormat="1" applyFont="1" applyFill="1" applyBorder="1" applyAlignment="1">
      <alignment horizontal="center"/>
    </xf>
    <xf numFmtId="2" fontId="30" fillId="0" borderId="2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21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7" fillId="0" borderId="0" xfId="0" applyFont="1"/>
    <xf numFmtId="2" fontId="38" fillId="0" borderId="0" xfId="0" applyNumberFormat="1" applyFont="1"/>
    <xf numFmtId="2" fontId="11" fillId="7" borderId="2" xfId="0" applyNumberFormat="1" applyFont="1" applyFill="1" applyBorder="1" applyAlignment="1">
      <alignment horizontal="center"/>
    </xf>
    <xf numFmtId="2" fontId="30" fillId="7" borderId="2" xfId="0" applyNumberFormat="1" applyFont="1" applyFill="1" applyBorder="1" applyAlignment="1">
      <alignment horizontal="center"/>
    </xf>
    <xf numFmtId="2" fontId="10" fillId="7" borderId="2" xfId="0" applyNumberFormat="1" applyFont="1" applyFill="1" applyBorder="1" applyAlignment="1">
      <alignment horizontal="center"/>
    </xf>
    <xf numFmtId="4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/>
    <xf numFmtId="2" fontId="30" fillId="7" borderId="8" xfId="0" applyNumberFormat="1" applyFont="1" applyFill="1" applyBorder="1" applyAlignment="1">
      <alignment horizontal="center"/>
    </xf>
    <xf numFmtId="2" fontId="10" fillId="7" borderId="8" xfId="0" applyNumberFormat="1" applyFont="1" applyFill="1" applyBorder="1" applyAlignment="1">
      <alignment horizontal="center"/>
    </xf>
    <xf numFmtId="2" fontId="10" fillId="7" borderId="4" xfId="0" applyNumberFormat="1" applyFont="1" applyFill="1" applyBorder="1" applyAlignment="1">
      <alignment horizontal="center"/>
    </xf>
    <xf numFmtId="2" fontId="30" fillId="7" borderId="4" xfId="0" applyNumberFormat="1" applyFont="1" applyFill="1" applyBorder="1" applyAlignment="1">
      <alignment horizontal="center"/>
    </xf>
    <xf numFmtId="2" fontId="29" fillId="8" borderId="4" xfId="0" applyNumberFormat="1" applyFont="1" applyFill="1" applyBorder="1" applyAlignment="1">
      <alignment horizontal="center"/>
    </xf>
    <xf numFmtId="2" fontId="39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/>
    </xf>
    <xf numFmtId="2" fontId="39" fillId="2" borderId="4" xfId="0" applyNumberFormat="1" applyFont="1" applyFill="1" applyBorder="1" applyAlignment="1">
      <alignment horizontal="center"/>
    </xf>
    <xf numFmtId="2" fontId="10" fillId="7" borderId="7" xfId="0" applyNumberFormat="1" applyFont="1" applyFill="1" applyBorder="1" applyAlignment="1">
      <alignment horizontal="center"/>
    </xf>
    <xf numFmtId="2" fontId="30" fillId="7" borderId="7" xfId="0" applyNumberFormat="1" applyFont="1" applyFill="1" applyBorder="1" applyAlignment="1">
      <alignment horizontal="center"/>
    </xf>
    <xf numFmtId="2" fontId="39" fillId="2" borderId="5" xfId="0" applyNumberFormat="1" applyFont="1" applyFill="1" applyBorder="1" applyAlignment="1">
      <alignment horizontal="center"/>
    </xf>
    <xf numFmtId="2" fontId="30" fillId="7" borderId="0" xfId="0" applyNumberFormat="1" applyFont="1" applyFill="1" applyBorder="1" applyAlignment="1">
      <alignment horizontal="center"/>
    </xf>
    <xf numFmtId="0" fontId="0" fillId="0" borderId="0" xfId="0"/>
    <xf numFmtId="0" fontId="40" fillId="0" borderId="0" xfId="0" applyFont="1"/>
    <xf numFmtId="0" fontId="0" fillId="0" borderId="0" xfId="0"/>
    <xf numFmtId="0" fontId="0" fillId="0" borderId="0" xfId="0"/>
    <xf numFmtId="165" fontId="4" fillId="0" borderId="0" xfId="0" applyNumberFormat="1" applyFont="1" applyAlignment="1">
      <alignment horizontal="center"/>
    </xf>
    <xf numFmtId="0" fontId="9" fillId="9" borderId="0" xfId="0" applyFont="1" applyFill="1"/>
    <xf numFmtId="0" fontId="12" fillId="0" borderId="0" xfId="0" applyFont="1" applyFill="1"/>
    <xf numFmtId="0" fontId="9" fillId="0" borderId="0" xfId="0" applyFont="1" applyFill="1"/>
    <xf numFmtId="2" fontId="10" fillId="0" borderId="3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2" fontId="18" fillId="0" borderId="0" xfId="0" applyNumberFormat="1" applyFont="1" applyFill="1"/>
    <xf numFmtId="0" fontId="9" fillId="8" borderId="0" xfId="0" applyFont="1" applyFill="1"/>
    <xf numFmtId="0" fontId="13" fillId="8" borderId="0" xfId="0" applyFont="1" applyFill="1"/>
    <xf numFmtId="2" fontId="39" fillId="0" borderId="4" xfId="0" applyNumberFormat="1" applyFont="1" applyFill="1" applyBorder="1" applyAlignment="1">
      <alignment horizontal="center"/>
    </xf>
    <xf numFmtId="2" fontId="11" fillId="8" borderId="2" xfId="0" applyNumberFormat="1" applyFont="1" applyFill="1" applyBorder="1" applyAlignment="1">
      <alignment horizontal="center"/>
    </xf>
    <xf numFmtId="2" fontId="30" fillId="8" borderId="2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39" fillId="8" borderId="4" xfId="0" applyNumberFormat="1" applyFont="1" applyFill="1" applyBorder="1" applyAlignment="1">
      <alignment horizontal="center"/>
    </xf>
  </cellXfs>
  <cellStyles count="1567">
    <cellStyle name="Avattu hyperlinkki" xfId="2" builtinId="9" hidden="1"/>
    <cellStyle name="Avattu hyperlinkki" xfId="4" builtinId="9" hidden="1"/>
    <cellStyle name="Avattu hyperlinkki" xfId="6" builtinId="9" hidden="1"/>
    <cellStyle name="Avattu hyperlinkki" xfId="8" builtinId="9" hidden="1"/>
    <cellStyle name="Avattu hyperlinkki" xfId="10" builtinId="9" hidden="1"/>
    <cellStyle name="Avattu hyperlinkki" xfId="12" builtinId="9" hidden="1"/>
    <cellStyle name="Avattu hyperlinkki" xfId="14" builtinId="9" hidden="1"/>
    <cellStyle name="Avattu hyperlinkki" xfId="16" builtinId="9" hidden="1"/>
    <cellStyle name="Avattu hyperlinkki" xfId="18" builtinId="9" hidden="1"/>
    <cellStyle name="Avattu hyperlinkki" xfId="20" builtinId="9" hidden="1"/>
    <cellStyle name="Avattu hyperlinkki" xfId="22" builtinId="9" hidden="1"/>
    <cellStyle name="Avattu hyperlinkki" xfId="24" builtinId="9" hidden="1"/>
    <cellStyle name="Avattu hyperlinkki" xfId="26" builtinId="9" hidden="1"/>
    <cellStyle name="Avattu hyperlinkki" xfId="28" builtinId="9" hidden="1"/>
    <cellStyle name="Avattu hyperlinkki" xfId="30" builtinId="9" hidden="1"/>
    <cellStyle name="Avattu hyperlinkki" xfId="32" builtinId="9" hidden="1"/>
    <cellStyle name="Avattu hyperlinkki" xfId="34" builtinId="9" hidden="1"/>
    <cellStyle name="Avattu hyperlinkki" xfId="36" builtinId="9" hidden="1"/>
    <cellStyle name="Avattu hyperlinkki" xfId="38" builtinId="9" hidden="1"/>
    <cellStyle name="Avattu hyperlinkki" xfId="40" builtinId="9" hidden="1"/>
    <cellStyle name="Avattu hyperlinkki" xfId="42" builtinId="9" hidden="1"/>
    <cellStyle name="Avattu hyperlinkki" xfId="44" builtinId="9" hidden="1"/>
    <cellStyle name="Avattu hyperlinkki" xfId="46" builtinId="9" hidden="1"/>
    <cellStyle name="Avattu hyperlinkki" xfId="48" builtinId="9" hidden="1"/>
    <cellStyle name="Avattu hyperlinkki" xfId="50" builtinId="9" hidden="1"/>
    <cellStyle name="Avattu hyperlinkki" xfId="52" builtinId="9" hidden="1"/>
    <cellStyle name="Avattu hyperlinkki" xfId="54" builtinId="9" hidden="1"/>
    <cellStyle name="Avattu hyperlinkki" xfId="56" builtinId="9" hidden="1"/>
    <cellStyle name="Avattu hyperlinkki" xfId="58" builtinId="9" hidden="1"/>
    <cellStyle name="Avattu hyperlinkki" xfId="60" builtinId="9" hidden="1"/>
    <cellStyle name="Avattu hyperlinkki" xfId="62" builtinId="9" hidden="1"/>
    <cellStyle name="Avattu hyperlinkki" xfId="64" builtinId="9" hidden="1"/>
    <cellStyle name="Avattu hyperlinkki" xfId="66" builtinId="9" hidden="1"/>
    <cellStyle name="Avattu hyperlinkki" xfId="68" builtinId="9" hidden="1"/>
    <cellStyle name="Avattu hyperlinkki" xfId="70" builtinId="9" hidden="1"/>
    <cellStyle name="Avattu hyperlinkki" xfId="72" builtinId="9" hidden="1"/>
    <cellStyle name="Avattu hyperlinkki" xfId="74" builtinId="9" hidden="1"/>
    <cellStyle name="Avattu hyperlinkki" xfId="76" builtinId="9" hidden="1"/>
    <cellStyle name="Avattu hyperlinkki" xfId="78" builtinId="9" hidden="1"/>
    <cellStyle name="Avattu hyperlinkki" xfId="80" builtinId="9" hidden="1"/>
    <cellStyle name="Avattu hyperlinkki" xfId="82" builtinId="9" hidden="1"/>
    <cellStyle name="Avattu hyperlinkki" xfId="84" builtinId="9" hidden="1"/>
    <cellStyle name="Avattu hyperlinkki" xfId="86" builtinId="9" hidden="1"/>
    <cellStyle name="Avattu hyperlinkki" xfId="88" builtinId="9" hidden="1"/>
    <cellStyle name="Avattu hyperlinkki" xfId="90" builtinId="9" hidden="1"/>
    <cellStyle name="Avattu hyperlinkki" xfId="92" builtinId="9" hidden="1"/>
    <cellStyle name="Avattu hyperlinkki" xfId="94" builtinId="9" hidden="1"/>
    <cellStyle name="Avattu hyperlinkki" xfId="96" builtinId="9" hidden="1"/>
    <cellStyle name="Avattu hyperlinkki" xfId="98" builtinId="9" hidden="1"/>
    <cellStyle name="Avattu hyperlinkki" xfId="100" builtinId="9" hidden="1"/>
    <cellStyle name="Avattu hyperlinkki" xfId="102" builtinId="9" hidden="1"/>
    <cellStyle name="Avattu hyperlinkki" xfId="104" builtinId="9" hidden="1"/>
    <cellStyle name="Avattu hyperlinkki" xfId="106" builtinId="9" hidden="1"/>
    <cellStyle name="Avattu hyperlinkki" xfId="108" builtinId="9" hidden="1"/>
    <cellStyle name="Avattu hyperlinkki" xfId="110" builtinId="9" hidden="1"/>
    <cellStyle name="Avattu hyperlinkki" xfId="112" builtinId="9" hidden="1"/>
    <cellStyle name="Avattu hyperlinkki" xfId="114" builtinId="9" hidden="1"/>
    <cellStyle name="Avattu hyperlinkki" xfId="116" builtinId="9" hidden="1"/>
    <cellStyle name="Avattu hyperlinkki" xfId="118" builtinId="9" hidden="1"/>
    <cellStyle name="Avattu hyperlinkki" xfId="120" builtinId="9" hidden="1"/>
    <cellStyle name="Avattu hyperlinkki" xfId="122" builtinId="9" hidden="1"/>
    <cellStyle name="Avattu hyperlinkki" xfId="124" builtinId="9" hidden="1"/>
    <cellStyle name="Avattu hyperlinkki" xfId="126" builtinId="9" hidden="1"/>
    <cellStyle name="Avattu hyperlinkki" xfId="128" builtinId="9" hidden="1"/>
    <cellStyle name="Avattu hyperlinkki" xfId="130" builtinId="9" hidden="1"/>
    <cellStyle name="Avattu hyperlinkki" xfId="132" builtinId="9" hidden="1"/>
    <cellStyle name="Avattu hyperlinkki" xfId="134" builtinId="9" hidden="1"/>
    <cellStyle name="Avattu hyperlinkki" xfId="136" builtinId="9" hidden="1"/>
    <cellStyle name="Avattu hyperlinkki" xfId="138" builtinId="9" hidden="1"/>
    <cellStyle name="Avattu hyperlinkki" xfId="140" builtinId="9" hidden="1"/>
    <cellStyle name="Avattu hyperlinkki" xfId="142" builtinId="9" hidden="1"/>
    <cellStyle name="Avattu hyperlinkki" xfId="144" builtinId="9" hidden="1"/>
    <cellStyle name="Avattu hyperlinkki" xfId="146" builtinId="9" hidden="1"/>
    <cellStyle name="Avattu hyperlinkki" xfId="148" builtinId="9" hidden="1"/>
    <cellStyle name="Avattu hyperlinkki" xfId="150" builtinId="9" hidden="1"/>
    <cellStyle name="Avattu hyperlinkki" xfId="152" builtinId="9" hidden="1"/>
    <cellStyle name="Avattu hyperlinkki" xfId="154" builtinId="9" hidden="1"/>
    <cellStyle name="Avattu hyperlinkki" xfId="156" builtinId="9" hidden="1"/>
    <cellStyle name="Avattu hyperlinkki" xfId="158" builtinId="9" hidden="1"/>
    <cellStyle name="Avattu hyperlinkki" xfId="160" builtinId="9" hidden="1"/>
    <cellStyle name="Avattu hyperlinkki" xfId="162" builtinId="9" hidden="1"/>
    <cellStyle name="Avattu hyperlinkki" xfId="164" builtinId="9" hidden="1"/>
    <cellStyle name="Avattu hyperlinkki" xfId="166" builtinId="9" hidden="1"/>
    <cellStyle name="Avattu hyperlinkki" xfId="168" builtinId="9" hidden="1"/>
    <cellStyle name="Avattu hyperlinkki" xfId="170" builtinId="9" hidden="1"/>
    <cellStyle name="Avattu hyperlinkki" xfId="172" builtinId="9" hidden="1"/>
    <cellStyle name="Avattu hyperlinkki" xfId="174" builtinId="9" hidden="1"/>
    <cellStyle name="Avattu hyperlinkki" xfId="176" builtinId="9" hidden="1"/>
    <cellStyle name="Avattu hyperlinkki" xfId="178" builtinId="9" hidden="1"/>
    <cellStyle name="Avattu hyperlinkki" xfId="180" builtinId="9" hidden="1"/>
    <cellStyle name="Avattu hyperlinkki" xfId="182" builtinId="9" hidden="1"/>
    <cellStyle name="Avattu hyperlinkki" xfId="184" builtinId="9" hidden="1"/>
    <cellStyle name="Avattu hyperlinkki" xfId="186" builtinId="9" hidden="1"/>
    <cellStyle name="Avattu hyperlinkki" xfId="188" builtinId="9" hidden="1"/>
    <cellStyle name="Avattu hyperlinkki" xfId="190" builtinId="9" hidden="1"/>
    <cellStyle name="Avattu hyperlinkki" xfId="192" builtinId="9" hidden="1"/>
    <cellStyle name="Avattu hyperlinkki" xfId="194" builtinId="9" hidden="1"/>
    <cellStyle name="Avattu hyperlinkki" xfId="196" builtinId="9" hidden="1"/>
    <cellStyle name="Avattu hyperlinkki" xfId="198" builtinId="9" hidden="1"/>
    <cellStyle name="Avattu hyperlinkki" xfId="200" builtinId="9" hidden="1"/>
    <cellStyle name="Avattu hyperlinkki" xfId="202" builtinId="9" hidden="1"/>
    <cellStyle name="Avattu hyperlinkki" xfId="204" builtinId="9" hidden="1"/>
    <cellStyle name="Avattu hyperlinkki" xfId="206" builtinId="9" hidden="1"/>
    <cellStyle name="Avattu hyperlinkki" xfId="208" builtinId="9" hidden="1"/>
    <cellStyle name="Avattu hyperlinkki" xfId="210" builtinId="9" hidden="1"/>
    <cellStyle name="Avattu hyperlinkki" xfId="212" builtinId="9" hidden="1"/>
    <cellStyle name="Avattu hyperlinkki" xfId="214" builtinId="9" hidden="1"/>
    <cellStyle name="Avattu hyperlinkki" xfId="216" builtinId="9" hidden="1"/>
    <cellStyle name="Avattu hyperlinkki" xfId="218" builtinId="9" hidden="1"/>
    <cellStyle name="Avattu hyperlinkki" xfId="220" builtinId="9" hidden="1"/>
    <cellStyle name="Avattu hyperlinkki" xfId="222" builtinId="9" hidden="1"/>
    <cellStyle name="Avattu hyperlinkki" xfId="224" builtinId="9" hidden="1"/>
    <cellStyle name="Avattu hyperlinkki" xfId="226" builtinId="9" hidden="1"/>
    <cellStyle name="Avattu hyperlinkki" xfId="228" builtinId="9" hidden="1"/>
    <cellStyle name="Avattu hyperlinkki" xfId="230" builtinId="9" hidden="1"/>
    <cellStyle name="Avattu hyperlinkki" xfId="232" builtinId="9" hidden="1"/>
    <cellStyle name="Avattu hyperlinkki" xfId="234" builtinId="9" hidden="1"/>
    <cellStyle name="Avattu hyperlinkki" xfId="236" builtinId="9" hidden="1"/>
    <cellStyle name="Avattu hyperlinkki" xfId="238" builtinId="9" hidden="1"/>
    <cellStyle name="Avattu hyperlinkki" xfId="240" builtinId="9" hidden="1"/>
    <cellStyle name="Avattu hyperlinkki" xfId="242" builtinId="9" hidden="1"/>
    <cellStyle name="Avattu hyperlinkki" xfId="244" builtinId="9" hidden="1"/>
    <cellStyle name="Avattu hyperlinkki" xfId="246" builtinId="9" hidden="1"/>
    <cellStyle name="Avattu hyperlinkki" xfId="248" builtinId="9" hidden="1"/>
    <cellStyle name="Avattu hyperlinkki" xfId="250" builtinId="9" hidden="1"/>
    <cellStyle name="Avattu hyperlinkki" xfId="252" builtinId="9" hidden="1"/>
    <cellStyle name="Avattu hyperlinkki" xfId="254" builtinId="9" hidden="1"/>
    <cellStyle name="Avattu hyperlinkki" xfId="256" builtinId="9" hidden="1"/>
    <cellStyle name="Avattu hyperlinkki" xfId="258" builtinId="9" hidden="1"/>
    <cellStyle name="Avattu hyperlinkki" xfId="260" builtinId="9" hidden="1"/>
    <cellStyle name="Avattu hyperlinkki" xfId="262" builtinId="9" hidden="1"/>
    <cellStyle name="Avattu hyperlinkki" xfId="264" builtinId="9" hidden="1"/>
    <cellStyle name="Avattu hyperlinkki" xfId="266" builtinId="9" hidden="1"/>
    <cellStyle name="Avattu hyperlinkki" xfId="268" builtinId="9" hidden="1"/>
    <cellStyle name="Avattu hyperlinkki" xfId="270" builtinId="9" hidden="1"/>
    <cellStyle name="Avattu hyperlinkki" xfId="272" builtinId="9" hidden="1"/>
    <cellStyle name="Avattu hyperlinkki" xfId="274" builtinId="9" hidden="1"/>
    <cellStyle name="Avattu hyperlinkki" xfId="276" builtinId="9" hidden="1"/>
    <cellStyle name="Avattu hyperlinkki" xfId="278" builtinId="9" hidden="1"/>
    <cellStyle name="Avattu hyperlinkki" xfId="280" builtinId="9" hidden="1"/>
    <cellStyle name="Avattu hyperlinkki" xfId="282" builtinId="9" hidden="1"/>
    <cellStyle name="Avattu hyperlinkki" xfId="284" builtinId="9" hidden="1"/>
    <cellStyle name="Avattu hyperlinkki" xfId="286" builtinId="9" hidden="1"/>
    <cellStyle name="Avattu hyperlinkki" xfId="288" builtinId="9" hidden="1"/>
    <cellStyle name="Avattu hyperlinkki" xfId="290" builtinId="9" hidden="1"/>
    <cellStyle name="Avattu hyperlinkki" xfId="292" builtinId="9" hidden="1"/>
    <cellStyle name="Avattu hyperlinkki" xfId="294" builtinId="9" hidden="1"/>
    <cellStyle name="Avattu hyperlinkki" xfId="296" builtinId="9" hidden="1"/>
    <cellStyle name="Avattu hyperlinkki" xfId="298" builtinId="9" hidden="1"/>
    <cellStyle name="Avattu hyperlinkki" xfId="300" builtinId="9" hidden="1"/>
    <cellStyle name="Avattu hyperlinkki" xfId="302" builtinId="9" hidden="1"/>
    <cellStyle name="Avattu hyperlinkki" xfId="304" builtinId="9" hidden="1"/>
    <cellStyle name="Avattu hyperlinkki" xfId="306" builtinId="9" hidden="1"/>
    <cellStyle name="Avattu hyperlinkki" xfId="308" builtinId="9" hidden="1"/>
    <cellStyle name="Avattu hyperlinkki" xfId="310" builtinId="9" hidden="1"/>
    <cellStyle name="Avattu hyperlinkki" xfId="312" builtinId="9" hidden="1"/>
    <cellStyle name="Avattu hyperlinkki" xfId="314" builtinId="9" hidden="1"/>
    <cellStyle name="Avattu hyperlinkki" xfId="316" builtinId="9" hidden="1"/>
    <cellStyle name="Avattu hyperlinkki" xfId="318" builtinId="9" hidden="1"/>
    <cellStyle name="Avattu hyperlinkki" xfId="320" builtinId="9" hidden="1"/>
    <cellStyle name="Avattu hyperlinkki" xfId="322" builtinId="9" hidden="1"/>
    <cellStyle name="Avattu hyperlinkki" xfId="324" builtinId="9" hidden="1"/>
    <cellStyle name="Avattu hyperlinkki" xfId="326" builtinId="9" hidden="1"/>
    <cellStyle name="Avattu hyperlinkki" xfId="328" builtinId="9" hidden="1"/>
    <cellStyle name="Avattu hyperlinkki" xfId="330" builtinId="9" hidden="1"/>
    <cellStyle name="Avattu hyperlinkki" xfId="332" builtinId="9" hidden="1"/>
    <cellStyle name="Avattu hyperlinkki" xfId="334" builtinId="9" hidden="1"/>
    <cellStyle name="Avattu hyperlinkki" xfId="336" builtinId="9" hidden="1"/>
    <cellStyle name="Avattu hyperlinkki" xfId="338" builtinId="9" hidden="1"/>
    <cellStyle name="Avattu hyperlinkki" xfId="340" builtinId="9" hidden="1"/>
    <cellStyle name="Avattu hyperlinkki" xfId="342" builtinId="9" hidden="1"/>
    <cellStyle name="Avattu hyperlinkki" xfId="344" builtinId="9" hidden="1"/>
    <cellStyle name="Avattu hyperlinkki" xfId="346" builtinId="9" hidden="1"/>
    <cellStyle name="Avattu hyperlinkki" xfId="348" builtinId="9" hidden="1"/>
    <cellStyle name="Avattu hyperlinkki" xfId="350" builtinId="9" hidden="1"/>
    <cellStyle name="Avattu hyperlinkki" xfId="352" builtinId="9" hidden="1"/>
    <cellStyle name="Avattu hyperlinkki" xfId="354" builtinId="9" hidden="1"/>
    <cellStyle name="Avattu hyperlinkki" xfId="356" builtinId="9" hidden="1"/>
    <cellStyle name="Avattu hyperlinkki" xfId="358" builtinId="9" hidden="1"/>
    <cellStyle name="Avattu hyperlinkki" xfId="360" builtinId="9" hidden="1"/>
    <cellStyle name="Avattu hyperlinkki" xfId="362" builtinId="9" hidden="1"/>
    <cellStyle name="Avattu hyperlinkki" xfId="364" builtinId="9" hidden="1"/>
    <cellStyle name="Avattu hyperlinkki" xfId="366" builtinId="9" hidden="1"/>
    <cellStyle name="Avattu hyperlinkki" xfId="368" builtinId="9" hidden="1"/>
    <cellStyle name="Avattu hyperlinkki" xfId="370" builtinId="9" hidden="1"/>
    <cellStyle name="Avattu hyperlinkki" xfId="372" builtinId="9" hidden="1"/>
    <cellStyle name="Avattu hyperlinkki" xfId="374" builtinId="9" hidden="1"/>
    <cellStyle name="Avattu hyperlinkki" xfId="376" builtinId="9" hidden="1"/>
    <cellStyle name="Avattu hyperlinkki" xfId="378" builtinId="9" hidden="1"/>
    <cellStyle name="Avattu hyperlinkki" xfId="380" builtinId="9" hidden="1"/>
    <cellStyle name="Avattu hyperlinkki" xfId="382" builtinId="9" hidden="1"/>
    <cellStyle name="Avattu hyperlinkki" xfId="384" builtinId="9" hidden="1"/>
    <cellStyle name="Avattu hyperlinkki" xfId="386" builtinId="9" hidden="1"/>
    <cellStyle name="Avattu hyperlinkki" xfId="388" builtinId="9" hidden="1"/>
    <cellStyle name="Avattu hyperlinkki" xfId="390" builtinId="9" hidden="1"/>
    <cellStyle name="Avattu hyperlinkki" xfId="392" builtinId="9" hidden="1"/>
    <cellStyle name="Avattu hyperlinkki" xfId="394" builtinId="9" hidden="1"/>
    <cellStyle name="Avattu hyperlinkki" xfId="396" builtinId="9" hidden="1"/>
    <cellStyle name="Avattu hyperlinkki" xfId="398" builtinId="9" hidden="1"/>
    <cellStyle name="Avattu hyperlinkki" xfId="400" builtinId="9" hidden="1"/>
    <cellStyle name="Avattu hyperlinkki" xfId="402" builtinId="9" hidden="1"/>
    <cellStyle name="Avattu hyperlinkki" xfId="404" builtinId="9" hidden="1"/>
    <cellStyle name="Avattu hyperlinkki" xfId="406" builtinId="9" hidden="1"/>
    <cellStyle name="Avattu hyperlinkki" xfId="408" builtinId="9" hidden="1"/>
    <cellStyle name="Avattu hyperlinkki" xfId="410" builtinId="9" hidden="1"/>
    <cellStyle name="Avattu hyperlinkki" xfId="412" builtinId="9" hidden="1"/>
    <cellStyle name="Avattu hyperlinkki" xfId="414" builtinId="9" hidden="1"/>
    <cellStyle name="Avattu hyperlinkki" xfId="416" builtinId="9" hidden="1"/>
    <cellStyle name="Avattu hyperlinkki" xfId="418" builtinId="9" hidden="1"/>
    <cellStyle name="Avattu hyperlinkki" xfId="420" builtinId="9" hidden="1"/>
    <cellStyle name="Avattu hyperlinkki" xfId="422" builtinId="9" hidden="1"/>
    <cellStyle name="Avattu hyperlinkki" xfId="424" builtinId="9" hidden="1"/>
    <cellStyle name="Avattu hyperlinkki" xfId="426" builtinId="9" hidden="1"/>
    <cellStyle name="Avattu hyperlinkki" xfId="428" builtinId="9" hidden="1"/>
    <cellStyle name="Avattu hyperlinkki" xfId="430" builtinId="9" hidden="1"/>
    <cellStyle name="Avattu hyperlinkki" xfId="432" builtinId="9" hidden="1"/>
    <cellStyle name="Avattu hyperlinkki" xfId="434" builtinId="9" hidden="1"/>
    <cellStyle name="Avattu hyperlinkki" xfId="436" builtinId="9" hidden="1"/>
    <cellStyle name="Avattu hyperlinkki" xfId="438" builtinId="9" hidden="1"/>
    <cellStyle name="Avattu hyperlinkki" xfId="440" builtinId="9" hidden="1"/>
    <cellStyle name="Avattu hyperlinkki" xfId="442" builtinId="9" hidden="1"/>
    <cellStyle name="Avattu hyperlinkki" xfId="444" builtinId="9" hidden="1"/>
    <cellStyle name="Avattu hyperlinkki" xfId="446" builtinId="9" hidden="1"/>
    <cellStyle name="Avattu hyperlinkki" xfId="448" builtinId="9" hidden="1"/>
    <cellStyle name="Avattu hyperlinkki" xfId="450" builtinId="9" hidden="1"/>
    <cellStyle name="Avattu hyperlinkki" xfId="452" builtinId="9" hidden="1"/>
    <cellStyle name="Avattu hyperlinkki" xfId="454" builtinId="9" hidden="1"/>
    <cellStyle name="Avattu hyperlinkki" xfId="456" builtinId="9" hidden="1"/>
    <cellStyle name="Avattu hyperlinkki" xfId="458" builtinId="9" hidden="1"/>
    <cellStyle name="Avattu hyperlinkki" xfId="460" builtinId="9" hidden="1"/>
    <cellStyle name="Avattu hyperlinkki" xfId="462" builtinId="9" hidden="1"/>
    <cellStyle name="Avattu hyperlinkki" xfId="464" builtinId="9" hidden="1"/>
    <cellStyle name="Avattu hyperlinkki" xfId="466" builtinId="9" hidden="1"/>
    <cellStyle name="Avattu hyperlinkki" xfId="468" builtinId="9" hidden="1"/>
    <cellStyle name="Avattu hyperlinkki" xfId="470" builtinId="9" hidden="1"/>
    <cellStyle name="Avattu hyperlinkki" xfId="472" builtinId="9" hidden="1"/>
    <cellStyle name="Avattu hyperlinkki" xfId="474" builtinId="9" hidden="1"/>
    <cellStyle name="Avattu hyperlinkki" xfId="476" builtinId="9" hidden="1"/>
    <cellStyle name="Avattu hyperlinkki" xfId="478" builtinId="9" hidden="1"/>
    <cellStyle name="Avattu hyperlinkki" xfId="480" builtinId="9" hidden="1"/>
    <cellStyle name="Avattu hyperlinkki" xfId="482" builtinId="9" hidden="1"/>
    <cellStyle name="Avattu hyperlinkki" xfId="484" builtinId="9" hidden="1"/>
    <cellStyle name="Avattu hyperlinkki" xfId="486" builtinId="9" hidden="1"/>
    <cellStyle name="Avattu hyperlinkki" xfId="488" builtinId="9" hidden="1"/>
    <cellStyle name="Avattu hyperlinkki" xfId="490" builtinId="9" hidden="1"/>
    <cellStyle name="Avattu hyperlinkki" xfId="492" builtinId="9" hidden="1"/>
    <cellStyle name="Avattu hyperlinkki" xfId="494" builtinId="9" hidden="1"/>
    <cellStyle name="Avattu hyperlinkki" xfId="496" builtinId="9" hidden="1"/>
    <cellStyle name="Avattu hyperlinkki" xfId="498" builtinId="9" hidden="1"/>
    <cellStyle name="Avattu hyperlinkki" xfId="500" builtinId="9" hidden="1"/>
    <cellStyle name="Avattu hyperlinkki" xfId="502" builtinId="9" hidden="1"/>
    <cellStyle name="Avattu hyperlinkki" xfId="504" builtinId="9" hidden="1"/>
    <cellStyle name="Avattu hyperlinkki" xfId="506" builtinId="9" hidden="1"/>
    <cellStyle name="Avattu hyperlinkki" xfId="508" builtinId="9" hidden="1"/>
    <cellStyle name="Avattu hyperlinkki" xfId="510" builtinId="9" hidden="1"/>
    <cellStyle name="Avattu hyperlinkki" xfId="512" builtinId="9" hidden="1"/>
    <cellStyle name="Avattu hyperlinkki" xfId="514" builtinId="9" hidden="1"/>
    <cellStyle name="Avattu hyperlinkki" xfId="516" builtinId="9" hidden="1"/>
    <cellStyle name="Avattu hyperlinkki" xfId="518" builtinId="9" hidden="1"/>
    <cellStyle name="Avattu hyperlinkki" xfId="520" builtinId="9" hidden="1"/>
    <cellStyle name="Avattu hyperlinkki" xfId="522" builtinId="9" hidden="1"/>
    <cellStyle name="Avattu hyperlinkki" xfId="524" builtinId="9" hidden="1"/>
    <cellStyle name="Avattu hyperlinkki" xfId="526" builtinId="9" hidden="1"/>
    <cellStyle name="Avattu hyperlinkki" xfId="528" builtinId="9" hidden="1"/>
    <cellStyle name="Avattu hyperlinkki" xfId="530" builtinId="9" hidden="1"/>
    <cellStyle name="Avattu hyperlinkki" xfId="532" builtinId="9" hidden="1"/>
    <cellStyle name="Avattu hyperlinkki" xfId="534" builtinId="9" hidden="1"/>
    <cellStyle name="Avattu hyperlinkki" xfId="536" builtinId="9" hidden="1"/>
    <cellStyle name="Avattu hyperlinkki" xfId="538" builtinId="9" hidden="1"/>
    <cellStyle name="Avattu hyperlinkki" xfId="540" builtinId="9" hidden="1"/>
    <cellStyle name="Avattu hyperlinkki" xfId="542" builtinId="9" hidden="1"/>
    <cellStyle name="Avattu hyperlinkki" xfId="544" builtinId="9" hidden="1"/>
    <cellStyle name="Avattu hyperlinkki" xfId="546" builtinId="9" hidden="1"/>
    <cellStyle name="Avattu hyperlinkki" xfId="548" builtinId="9" hidden="1"/>
    <cellStyle name="Avattu hyperlinkki" xfId="550" builtinId="9" hidden="1"/>
    <cellStyle name="Avattu hyperlinkki" xfId="552" builtinId="9" hidden="1"/>
    <cellStyle name="Avattu hyperlinkki" xfId="554" builtinId="9" hidden="1"/>
    <cellStyle name="Avattu hyperlinkki" xfId="556" builtinId="9" hidden="1"/>
    <cellStyle name="Avattu hyperlinkki" xfId="558" builtinId="9" hidden="1"/>
    <cellStyle name="Avattu hyperlinkki" xfId="560" builtinId="9" hidden="1"/>
    <cellStyle name="Avattu hyperlinkki" xfId="562" builtinId="9" hidden="1"/>
    <cellStyle name="Avattu hyperlinkki" xfId="564" builtinId="9" hidden="1"/>
    <cellStyle name="Avattu hyperlinkki" xfId="566" builtinId="9" hidden="1"/>
    <cellStyle name="Avattu hyperlinkki" xfId="568" builtinId="9" hidden="1"/>
    <cellStyle name="Avattu hyperlinkki" xfId="570" builtinId="9" hidden="1"/>
    <cellStyle name="Avattu hyperlinkki" xfId="572" builtinId="9" hidden="1"/>
    <cellStyle name="Avattu hyperlinkki" xfId="574" builtinId="9" hidden="1"/>
    <cellStyle name="Avattu hyperlinkki" xfId="576" builtinId="9" hidden="1"/>
    <cellStyle name="Avattu hyperlinkki" xfId="578" builtinId="9" hidden="1"/>
    <cellStyle name="Avattu hyperlinkki" xfId="580" builtinId="9" hidden="1"/>
    <cellStyle name="Avattu hyperlinkki" xfId="582" builtinId="9" hidden="1"/>
    <cellStyle name="Avattu hyperlinkki" xfId="584" builtinId="9" hidden="1"/>
    <cellStyle name="Avattu hyperlinkki" xfId="586" builtinId="9" hidden="1"/>
    <cellStyle name="Avattu hyperlinkki" xfId="588" builtinId="9" hidden="1"/>
    <cellStyle name="Avattu hyperlinkki" xfId="590" builtinId="9" hidden="1"/>
    <cellStyle name="Avattu hyperlinkki" xfId="592" builtinId="9" hidden="1"/>
    <cellStyle name="Avattu hyperlinkki" xfId="594" builtinId="9" hidden="1"/>
    <cellStyle name="Avattu hyperlinkki" xfId="596" builtinId="9" hidden="1"/>
    <cellStyle name="Avattu hyperlinkki" xfId="598" builtinId="9" hidden="1"/>
    <cellStyle name="Avattu hyperlinkki" xfId="600" builtinId="9" hidden="1"/>
    <cellStyle name="Avattu hyperlinkki" xfId="602" builtinId="9" hidden="1"/>
    <cellStyle name="Avattu hyperlinkki" xfId="604" builtinId="9" hidden="1"/>
    <cellStyle name="Avattu hyperlinkki" xfId="606" builtinId="9" hidden="1"/>
    <cellStyle name="Avattu hyperlinkki" xfId="608" builtinId="9" hidden="1"/>
    <cellStyle name="Avattu hyperlinkki" xfId="610" builtinId="9" hidden="1"/>
    <cellStyle name="Avattu hyperlinkki" xfId="612" builtinId="9" hidden="1"/>
    <cellStyle name="Avattu hyperlinkki" xfId="614" builtinId="9" hidden="1"/>
    <cellStyle name="Avattu hyperlinkki" xfId="616" builtinId="9" hidden="1"/>
    <cellStyle name="Avattu hyperlinkki" xfId="618" builtinId="9" hidden="1"/>
    <cellStyle name="Avattu hyperlinkki" xfId="620" builtinId="9" hidden="1"/>
    <cellStyle name="Avattu hyperlinkki" xfId="622" builtinId="9" hidden="1"/>
    <cellStyle name="Avattu hyperlinkki" xfId="624" builtinId="9" hidden="1"/>
    <cellStyle name="Avattu hyperlinkki" xfId="626" builtinId="9" hidden="1"/>
    <cellStyle name="Avattu hyperlinkki" xfId="628" builtinId="9" hidden="1"/>
    <cellStyle name="Avattu hyperlinkki" xfId="630" builtinId="9" hidden="1"/>
    <cellStyle name="Avattu hyperlinkki" xfId="632" builtinId="9" hidden="1"/>
    <cellStyle name="Avattu hyperlinkki" xfId="634" builtinId="9" hidden="1"/>
    <cellStyle name="Avattu hyperlinkki" xfId="636" builtinId="9" hidden="1"/>
    <cellStyle name="Avattu hyperlinkki" xfId="638" builtinId="9" hidden="1"/>
    <cellStyle name="Avattu hyperlinkki" xfId="640" builtinId="9" hidden="1"/>
    <cellStyle name="Avattu hyperlinkki" xfId="642" builtinId="9" hidden="1"/>
    <cellStyle name="Avattu hyperlinkki" xfId="644" builtinId="9" hidden="1"/>
    <cellStyle name="Avattu hyperlinkki" xfId="646" builtinId="9" hidden="1"/>
    <cellStyle name="Avattu hyperlinkki" xfId="648" builtinId="9" hidden="1"/>
    <cellStyle name="Avattu hyperlinkki" xfId="650" builtinId="9" hidden="1"/>
    <cellStyle name="Avattu hyperlinkki" xfId="652" builtinId="9" hidden="1"/>
    <cellStyle name="Avattu hyperlinkki" xfId="654" builtinId="9" hidden="1"/>
    <cellStyle name="Avattu hyperlinkki" xfId="656" builtinId="9" hidden="1"/>
    <cellStyle name="Avattu hyperlinkki" xfId="658" builtinId="9" hidden="1"/>
    <cellStyle name="Avattu hyperlinkki" xfId="660" builtinId="9" hidden="1"/>
    <cellStyle name="Avattu hyperlinkki" xfId="662" builtinId="9" hidden="1"/>
    <cellStyle name="Avattu hyperlinkki" xfId="664" builtinId="9" hidden="1"/>
    <cellStyle name="Avattu hyperlinkki" xfId="666" builtinId="9" hidden="1"/>
    <cellStyle name="Avattu hyperlinkki" xfId="668" builtinId="9" hidden="1"/>
    <cellStyle name="Avattu hyperlinkki" xfId="670" builtinId="9" hidden="1"/>
    <cellStyle name="Avattu hyperlinkki" xfId="672" builtinId="9" hidden="1"/>
    <cellStyle name="Avattu hyperlinkki" xfId="674" builtinId="9" hidden="1"/>
    <cellStyle name="Avattu hyperlinkki" xfId="676" builtinId="9" hidden="1"/>
    <cellStyle name="Avattu hyperlinkki" xfId="678" builtinId="9" hidden="1"/>
    <cellStyle name="Avattu hyperlinkki" xfId="680" builtinId="9" hidden="1"/>
    <cellStyle name="Avattu hyperlinkki" xfId="682" builtinId="9" hidden="1"/>
    <cellStyle name="Avattu hyperlinkki" xfId="684" builtinId="9" hidden="1"/>
    <cellStyle name="Avattu hyperlinkki" xfId="686" builtinId="9" hidden="1"/>
    <cellStyle name="Avattu hyperlinkki" xfId="688" builtinId="9" hidden="1"/>
    <cellStyle name="Avattu hyperlinkki" xfId="690" builtinId="9" hidden="1"/>
    <cellStyle name="Avattu hyperlinkki" xfId="692" builtinId="9" hidden="1"/>
    <cellStyle name="Avattu hyperlinkki" xfId="694" builtinId="9" hidden="1"/>
    <cellStyle name="Avattu hyperlinkki" xfId="696" builtinId="9" hidden="1"/>
    <cellStyle name="Avattu hyperlinkki" xfId="698" builtinId="9" hidden="1"/>
    <cellStyle name="Avattu hyperlinkki" xfId="700" builtinId="9" hidden="1"/>
    <cellStyle name="Avattu hyperlinkki" xfId="702" builtinId="9" hidden="1"/>
    <cellStyle name="Avattu hyperlinkki" xfId="704" builtinId="9" hidden="1"/>
    <cellStyle name="Avattu hyperlinkki" xfId="706" builtinId="9" hidden="1"/>
    <cellStyle name="Avattu hyperlinkki" xfId="708" builtinId="9" hidden="1"/>
    <cellStyle name="Avattu hyperlinkki" xfId="710" builtinId="9" hidden="1"/>
    <cellStyle name="Avattu hyperlinkki" xfId="712" builtinId="9" hidden="1"/>
    <cellStyle name="Avattu hyperlinkki" xfId="714" builtinId="9" hidden="1"/>
    <cellStyle name="Avattu hyperlinkki" xfId="716" builtinId="9" hidden="1"/>
    <cellStyle name="Avattu hyperlinkki" xfId="718" builtinId="9" hidden="1"/>
    <cellStyle name="Avattu hyperlinkki" xfId="720" builtinId="9" hidden="1"/>
    <cellStyle name="Avattu hyperlinkki" xfId="722" builtinId="9" hidden="1"/>
    <cellStyle name="Avattu hyperlinkki" xfId="724" builtinId="9" hidden="1"/>
    <cellStyle name="Avattu hyperlinkki" xfId="726" builtinId="9" hidden="1"/>
    <cellStyle name="Avattu hyperlinkki" xfId="728" builtinId="9" hidden="1"/>
    <cellStyle name="Avattu hyperlinkki" xfId="730" builtinId="9" hidden="1"/>
    <cellStyle name="Avattu hyperlinkki" xfId="732" builtinId="9" hidden="1"/>
    <cellStyle name="Avattu hyperlinkki" xfId="734" builtinId="9" hidden="1"/>
    <cellStyle name="Avattu hyperlinkki" xfId="736" builtinId="9" hidden="1"/>
    <cellStyle name="Avattu hyperlinkki" xfId="738" builtinId="9" hidden="1"/>
    <cellStyle name="Avattu hyperlinkki" xfId="740" builtinId="9" hidden="1"/>
    <cellStyle name="Avattu hyperlinkki" xfId="742" builtinId="9" hidden="1"/>
    <cellStyle name="Avattu hyperlinkki" xfId="744" builtinId="9" hidden="1"/>
    <cellStyle name="Avattu hyperlinkki" xfId="746" builtinId="9" hidden="1"/>
    <cellStyle name="Avattu hyperlinkki" xfId="748" builtinId="9" hidden="1"/>
    <cellStyle name="Avattu hyperlinkki" xfId="750" builtinId="9" hidden="1"/>
    <cellStyle name="Avattu hyperlinkki" xfId="752" builtinId="9" hidden="1"/>
    <cellStyle name="Avattu hyperlinkki" xfId="754" builtinId="9" hidden="1"/>
    <cellStyle name="Avattu hyperlinkki" xfId="756" builtinId="9" hidden="1"/>
    <cellStyle name="Avattu hyperlinkki" xfId="758" builtinId="9" hidden="1"/>
    <cellStyle name="Avattu hyperlinkki" xfId="760" builtinId="9" hidden="1"/>
    <cellStyle name="Avattu hyperlinkki" xfId="762" builtinId="9" hidden="1"/>
    <cellStyle name="Avattu hyperlinkki" xfId="764" builtinId="9" hidden="1"/>
    <cellStyle name="Avattu hyperlinkki" xfId="766" builtinId="9" hidden="1"/>
    <cellStyle name="Avattu hyperlinkki" xfId="768" builtinId="9" hidden="1"/>
    <cellStyle name="Avattu hyperlinkki" xfId="770" builtinId="9" hidden="1"/>
    <cellStyle name="Avattu hyperlinkki" xfId="772" builtinId="9" hidden="1"/>
    <cellStyle name="Avattu hyperlinkki" xfId="774" builtinId="9" hidden="1"/>
    <cellStyle name="Avattu hyperlinkki" xfId="776" builtinId="9" hidden="1"/>
    <cellStyle name="Avattu hyperlinkki" xfId="778" builtinId="9" hidden="1"/>
    <cellStyle name="Avattu hyperlinkki" xfId="780" builtinId="9" hidden="1"/>
    <cellStyle name="Avattu hyperlinkki" xfId="782" builtinId="9" hidden="1"/>
    <cellStyle name="Avattu hyperlinkki" xfId="784" builtinId="9" hidden="1"/>
    <cellStyle name="Avattu hyperlinkki" xfId="786" builtinId="9" hidden="1"/>
    <cellStyle name="Avattu hyperlinkki" xfId="788" builtinId="9" hidden="1"/>
    <cellStyle name="Avattu hyperlinkki" xfId="790" builtinId="9" hidden="1"/>
    <cellStyle name="Avattu hyperlinkki" xfId="792" builtinId="9" hidden="1"/>
    <cellStyle name="Avattu hyperlinkki" xfId="794" builtinId="9" hidden="1"/>
    <cellStyle name="Avattu hyperlinkki" xfId="796" builtinId="9" hidden="1"/>
    <cellStyle name="Avattu hyperlinkki" xfId="798" builtinId="9" hidden="1"/>
    <cellStyle name="Avattu hyperlinkki" xfId="800" builtinId="9" hidden="1"/>
    <cellStyle name="Avattu hyperlinkki" xfId="802" builtinId="9" hidden="1"/>
    <cellStyle name="Avattu hyperlinkki" xfId="804" builtinId="9" hidden="1"/>
    <cellStyle name="Avattu hyperlinkki" xfId="806" builtinId="9" hidden="1"/>
    <cellStyle name="Avattu hyperlinkki" xfId="808" builtinId="9" hidden="1"/>
    <cellStyle name="Avattu hyperlinkki" xfId="810" builtinId="9" hidden="1"/>
    <cellStyle name="Avattu hyperlinkki" xfId="812" builtinId="9" hidden="1"/>
    <cellStyle name="Avattu hyperlinkki" xfId="814" builtinId="9" hidden="1"/>
    <cellStyle name="Avattu hyperlinkki" xfId="816" builtinId="9" hidden="1"/>
    <cellStyle name="Avattu hyperlinkki" xfId="818" builtinId="9" hidden="1"/>
    <cellStyle name="Avattu hyperlinkki" xfId="820" builtinId="9" hidden="1"/>
    <cellStyle name="Avattu hyperlinkki" xfId="822" builtinId="9" hidden="1"/>
    <cellStyle name="Avattu hyperlinkki" xfId="824" builtinId="9" hidden="1"/>
    <cellStyle name="Avattu hyperlinkki" xfId="826" builtinId="9" hidden="1"/>
    <cellStyle name="Avattu hyperlinkki" xfId="828" builtinId="9" hidden="1"/>
    <cellStyle name="Avattu hyperlinkki" xfId="830" builtinId="9" hidden="1"/>
    <cellStyle name="Avattu hyperlinkki" xfId="832" builtinId="9" hidden="1"/>
    <cellStyle name="Avattu hyperlinkki" xfId="834" builtinId="9" hidden="1"/>
    <cellStyle name="Avattu hyperlinkki" xfId="836" builtinId="9" hidden="1"/>
    <cellStyle name="Avattu hyperlinkki" xfId="838" builtinId="9" hidden="1"/>
    <cellStyle name="Avattu hyperlinkki" xfId="840" builtinId="9" hidden="1"/>
    <cellStyle name="Avattu hyperlinkki" xfId="842" builtinId="9" hidden="1"/>
    <cellStyle name="Avattu hyperlinkki" xfId="844" builtinId="9" hidden="1"/>
    <cellStyle name="Avattu hyperlinkki" xfId="846" builtinId="9" hidden="1"/>
    <cellStyle name="Avattu hyperlinkki" xfId="848" builtinId="9" hidden="1"/>
    <cellStyle name="Avattu hyperlinkki" xfId="850" builtinId="9" hidden="1"/>
    <cellStyle name="Avattu hyperlinkki" xfId="852" builtinId="9" hidden="1"/>
    <cellStyle name="Avattu hyperlinkki" xfId="854" builtinId="9" hidden="1"/>
    <cellStyle name="Avattu hyperlinkki" xfId="856" builtinId="9" hidden="1"/>
    <cellStyle name="Avattu hyperlinkki" xfId="858" builtinId="9" hidden="1"/>
    <cellStyle name="Avattu hyperlinkki" xfId="860" builtinId="9" hidden="1"/>
    <cellStyle name="Avattu hyperlinkki" xfId="862" builtinId="9" hidden="1"/>
    <cellStyle name="Avattu hyperlinkki" xfId="864" builtinId="9" hidden="1"/>
    <cellStyle name="Avattu hyperlinkki" xfId="866" builtinId="9" hidden="1"/>
    <cellStyle name="Avattu hyperlinkki" xfId="868" builtinId="9" hidden="1"/>
    <cellStyle name="Avattu hyperlinkki" xfId="870" builtinId="9" hidden="1"/>
    <cellStyle name="Avattu hyperlinkki" xfId="872" builtinId="9" hidden="1"/>
    <cellStyle name="Avattu hyperlinkki" xfId="874" builtinId="9" hidden="1"/>
    <cellStyle name="Avattu hyperlinkki" xfId="876" builtinId="9" hidden="1"/>
    <cellStyle name="Avattu hyperlinkki" xfId="878" builtinId="9" hidden="1"/>
    <cellStyle name="Avattu hyperlinkki" xfId="880" builtinId="9" hidden="1"/>
    <cellStyle name="Avattu hyperlinkki" xfId="882" builtinId="9" hidden="1"/>
    <cellStyle name="Avattu hyperlinkki" xfId="884" builtinId="9" hidden="1"/>
    <cellStyle name="Avattu hyperlinkki" xfId="886" builtinId="9" hidden="1"/>
    <cellStyle name="Avattu hyperlinkki" xfId="888" builtinId="9" hidden="1"/>
    <cellStyle name="Avattu hyperlinkki" xfId="890" builtinId="9" hidden="1"/>
    <cellStyle name="Avattu hyperlinkki" xfId="892" builtinId="9" hidden="1"/>
    <cellStyle name="Avattu hyperlinkki" xfId="894" builtinId="9" hidden="1"/>
    <cellStyle name="Avattu hyperlinkki" xfId="896" builtinId="9" hidden="1"/>
    <cellStyle name="Avattu hyperlinkki" xfId="898" builtinId="9" hidden="1"/>
    <cellStyle name="Avattu hyperlinkki" xfId="900" builtinId="9" hidden="1"/>
    <cellStyle name="Avattu hyperlinkki" xfId="902" builtinId="9" hidden="1"/>
    <cellStyle name="Avattu hyperlinkki" xfId="904" builtinId="9" hidden="1"/>
    <cellStyle name="Avattu hyperlinkki" xfId="906" builtinId="9" hidden="1"/>
    <cellStyle name="Avattu hyperlinkki" xfId="908" builtinId="9" hidden="1"/>
    <cellStyle name="Avattu hyperlinkki" xfId="910" builtinId="9" hidden="1"/>
    <cellStyle name="Avattu hyperlinkki" xfId="912" builtinId="9" hidden="1"/>
    <cellStyle name="Avattu hyperlinkki" xfId="914" builtinId="9" hidden="1"/>
    <cellStyle name="Avattu hyperlinkki" xfId="916" builtinId="9" hidden="1"/>
    <cellStyle name="Avattu hyperlinkki" xfId="918" builtinId="9" hidden="1"/>
    <cellStyle name="Avattu hyperlinkki" xfId="920" builtinId="9" hidden="1"/>
    <cellStyle name="Avattu hyperlinkki" xfId="922" builtinId="9" hidden="1"/>
    <cellStyle name="Avattu hyperlinkki" xfId="924" builtinId="9" hidden="1"/>
    <cellStyle name="Avattu hyperlinkki" xfId="926" builtinId="9" hidden="1"/>
    <cellStyle name="Avattu hyperlinkki" xfId="928" builtinId="9" hidden="1"/>
    <cellStyle name="Avattu hyperlinkki" xfId="930" builtinId="9" hidden="1"/>
    <cellStyle name="Avattu hyperlinkki" xfId="932" builtinId="9" hidden="1"/>
    <cellStyle name="Avattu hyperlinkki" xfId="934" builtinId="9" hidden="1"/>
    <cellStyle name="Avattu hyperlinkki" xfId="936" builtinId="9" hidden="1"/>
    <cellStyle name="Avattu hyperlinkki" xfId="938" builtinId="9" hidden="1"/>
    <cellStyle name="Avattu hyperlinkki" xfId="940" builtinId="9" hidden="1"/>
    <cellStyle name="Avattu hyperlinkki" xfId="942" builtinId="9" hidden="1"/>
    <cellStyle name="Avattu hyperlinkki" xfId="944" builtinId="9" hidden="1"/>
    <cellStyle name="Avattu hyperlinkki" xfId="946" builtinId="9" hidden="1"/>
    <cellStyle name="Avattu hyperlinkki" xfId="948" builtinId="9" hidden="1"/>
    <cellStyle name="Avattu hyperlinkki" xfId="950" builtinId="9" hidden="1"/>
    <cellStyle name="Avattu hyperlinkki" xfId="952" builtinId="9" hidden="1"/>
    <cellStyle name="Avattu hyperlinkki" xfId="954" builtinId="9" hidden="1"/>
    <cellStyle name="Avattu hyperlinkki" xfId="956" builtinId="9" hidden="1"/>
    <cellStyle name="Avattu hyperlinkki" xfId="958" builtinId="9" hidden="1"/>
    <cellStyle name="Avattu hyperlinkki" xfId="960" builtinId="9" hidden="1"/>
    <cellStyle name="Avattu hyperlinkki" xfId="962" builtinId="9" hidden="1"/>
    <cellStyle name="Avattu hyperlinkki" xfId="964" builtinId="9" hidden="1"/>
    <cellStyle name="Avattu hyperlinkki" xfId="966" builtinId="9" hidden="1"/>
    <cellStyle name="Avattu hyperlinkki" xfId="968" builtinId="9" hidden="1"/>
    <cellStyle name="Avattu hyperlinkki" xfId="970" builtinId="9" hidden="1"/>
    <cellStyle name="Avattu hyperlinkki" xfId="972" builtinId="9" hidden="1"/>
    <cellStyle name="Avattu hyperlinkki" xfId="974" builtinId="9" hidden="1"/>
    <cellStyle name="Avattu hyperlinkki" xfId="976" builtinId="9" hidden="1"/>
    <cellStyle name="Avattu hyperlinkki" xfId="978" builtinId="9" hidden="1"/>
    <cellStyle name="Avattu hyperlinkki" xfId="980" builtinId="9" hidden="1"/>
    <cellStyle name="Avattu hyperlinkki" xfId="982" builtinId="9" hidden="1"/>
    <cellStyle name="Avattu hyperlinkki" xfId="984" builtinId="9" hidden="1"/>
    <cellStyle name="Avattu hyperlinkki" xfId="986" builtinId="9" hidden="1"/>
    <cellStyle name="Avattu hyperlinkki" xfId="988" builtinId="9" hidden="1"/>
    <cellStyle name="Avattu hyperlinkki" xfId="990" builtinId="9" hidden="1"/>
    <cellStyle name="Avattu hyperlinkki" xfId="992" builtinId="9" hidden="1"/>
    <cellStyle name="Avattu hyperlinkki" xfId="994" builtinId="9" hidden="1"/>
    <cellStyle name="Avattu hyperlinkki" xfId="996" builtinId="9" hidden="1"/>
    <cellStyle name="Avattu hyperlinkki" xfId="998" builtinId="9" hidden="1"/>
    <cellStyle name="Avattu hyperlinkki" xfId="1000" builtinId="9" hidden="1"/>
    <cellStyle name="Avattu hyperlinkki" xfId="1002" builtinId="9" hidden="1"/>
    <cellStyle name="Avattu hyperlinkki" xfId="1004" builtinId="9" hidden="1"/>
    <cellStyle name="Avattu hyperlinkki" xfId="1006" builtinId="9" hidden="1"/>
    <cellStyle name="Avattu hyperlinkki" xfId="1008" builtinId="9" hidden="1"/>
    <cellStyle name="Avattu hyperlinkki" xfId="1010" builtinId="9" hidden="1"/>
    <cellStyle name="Avattu hyperlinkki" xfId="1012" builtinId="9" hidden="1"/>
    <cellStyle name="Avattu hyperlinkki" xfId="1014" builtinId="9" hidden="1"/>
    <cellStyle name="Avattu hyperlinkki" xfId="1016" builtinId="9" hidden="1"/>
    <cellStyle name="Avattu hyperlinkki" xfId="1018" builtinId="9" hidden="1"/>
    <cellStyle name="Avattu hyperlinkki" xfId="1020" builtinId="9" hidden="1"/>
    <cellStyle name="Avattu hyperlinkki" xfId="1022" builtinId="9" hidden="1"/>
    <cellStyle name="Avattu hyperlinkki" xfId="1024" builtinId="9" hidden="1"/>
    <cellStyle name="Avattu hyperlinkki" xfId="1026" builtinId="9" hidden="1"/>
    <cellStyle name="Avattu hyperlinkki" xfId="1028" builtinId="9" hidden="1"/>
    <cellStyle name="Avattu hyperlinkki" xfId="1030" builtinId="9" hidden="1"/>
    <cellStyle name="Avattu hyperlinkki" xfId="1032" builtinId="9" hidden="1"/>
    <cellStyle name="Avattu hyperlinkki" xfId="1034" builtinId="9" hidden="1"/>
    <cellStyle name="Avattu hyperlinkki" xfId="1036" builtinId="9" hidden="1"/>
    <cellStyle name="Avattu hyperlinkki" xfId="1038" builtinId="9" hidden="1"/>
    <cellStyle name="Avattu hyperlinkki" xfId="1040" builtinId="9" hidden="1"/>
    <cellStyle name="Avattu hyperlinkki" xfId="1042" builtinId="9" hidden="1"/>
    <cellStyle name="Avattu hyperlinkki" xfId="1044" builtinId="9" hidden="1"/>
    <cellStyle name="Avattu hyperlinkki" xfId="1046" builtinId="9" hidden="1"/>
    <cellStyle name="Avattu hyperlinkki" xfId="1048" builtinId="9" hidden="1"/>
    <cellStyle name="Avattu hyperlinkki" xfId="1050" builtinId="9" hidden="1"/>
    <cellStyle name="Avattu hyperlinkki" xfId="1052" builtinId="9" hidden="1"/>
    <cellStyle name="Avattu hyperlinkki" xfId="1054" builtinId="9" hidden="1"/>
    <cellStyle name="Avattu hyperlinkki" xfId="1056" builtinId="9" hidden="1"/>
    <cellStyle name="Avattu hyperlinkki" xfId="1058" builtinId="9" hidden="1"/>
    <cellStyle name="Avattu hyperlinkki" xfId="1060" builtinId="9" hidden="1"/>
    <cellStyle name="Avattu hyperlinkki" xfId="1062" builtinId="9" hidden="1"/>
    <cellStyle name="Avattu hyperlinkki" xfId="1064" builtinId="9" hidden="1"/>
    <cellStyle name="Avattu hyperlinkki" xfId="1066" builtinId="9" hidden="1"/>
    <cellStyle name="Avattu hyperlinkki" xfId="1068" builtinId="9" hidden="1"/>
    <cellStyle name="Avattu hyperlinkki" xfId="1070" builtinId="9" hidden="1"/>
    <cellStyle name="Avattu hyperlinkki" xfId="1072" builtinId="9" hidden="1"/>
    <cellStyle name="Avattu hyperlinkki" xfId="1074" builtinId="9" hidden="1"/>
    <cellStyle name="Avattu hyperlinkki" xfId="1076" builtinId="9" hidden="1"/>
    <cellStyle name="Avattu hyperlinkki" xfId="1078" builtinId="9" hidden="1"/>
    <cellStyle name="Avattu hyperlinkki" xfId="1080" builtinId="9" hidden="1"/>
    <cellStyle name="Avattu hyperlinkki" xfId="1082" builtinId="9" hidden="1"/>
    <cellStyle name="Avattu hyperlinkki" xfId="1084" builtinId="9" hidden="1"/>
    <cellStyle name="Avattu hyperlinkki" xfId="1086" builtinId="9" hidden="1"/>
    <cellStyle name="Avattu hyperlinkki" xfId="1088" builtinId="9" hidden="1"/>
    <cellStyle name="Avattu hyperlinkki" xfId="1090" builtinId="9" hidden="1"/>
    <cellStyle name="Avattu hyperlinkki" xfId="1092" builtinId="9" hidden="1"/>
    <cellStyle name="Avattu hyperlinkki" xfId="1094" builtinId="9" hidden="1"/>
    <cellStyle name="Avattu hyperlinkki" xfId="1096" builtinId="9" hidden="1"/>
    <cellStyle name="Avattu hyperlinkki" xfId="1098" builtinId="9" hidden="1"/>
    <cellStyle name="Avattu hyperlinkki" xfId="1100" builtinId="9" hidden="1"/>
    <cellStyle name="Avattu hyperlinkki" xfId="1102" builtinId="9" hidden="1"/>
    <cellStyle name="Avattu hyperlinkki" xfId="1104" builtinId="9" hidden="1"/>
    <cellStyle name="Avattu hyperlinkki" xfId="1106" builtinId="9" hidden="1"/>
    <cellStyle name="Avattu hyperlinkki" xfId="1108" builtinId="9" hidden="1"/>
    <cellStyle name="Avattu hyperlinkki" xfId="1110" builtinId="9" hidden="1"/>
    <cellStyle name="Avattu hyperlinkki" xfId="1112" builtinId="9" hidden="1"/>
    <cellStyle name="Avattu hyperlinkki" xfId="1114" builtinId="9" hidden="1"/>
    <cellStyle name="Avattu hyperlinkki" xfId="1116" builtinId="9" hidden="1"/>
    <cellStyle name="Avattu hyperlinkki" xfId="1118" builtinId="9" hidden="1"/>
    <cellStyle name="Avattu hyperlinkki" xfId="1120" builtinId="9" hidden="1"/>
    <cellStyle name="Avattu hyperlinkki" xfId="1122" builtinId="9" hidden="1"/>
    <cellStyle name="Avattu hyperlinkki" xfId="1124" builtinId="9" hidden="1"/>
    <cellStyle name="Avattu hyperlinkki" xfId="1126" builtinId="9" hidden="1"/>
    <cellStyle name="Avattu hyperlinkki" xfId="1128" builtinId="9" hidden="1"/>
    <cellStyle name="Avattu hyperlinkki" xfId="1130" builtinId="9" hidden="1"/>
    <cellStyle name="Avattu hyperlinkki" xfId="1132" builtinId="9" hidden="1"/>
    <cellStyle name="Avattu hyperlinkki" xfId="1134" builtinId="9" hidden="1"/>
    <cellStyle name="Avattu hyperlinkki" xfId="1136" builtinId="9" hidden="1"/>
    <cellStyle name="Avattu hyperlinkki" xfId="1138" builtinId="9" hidden="1"/>
    <cellStyle name="Avattu hyperlinkki" xfId="1140" builtinId="9" hidden="1"/>
    <cellStyle name="Avattu hyperlinkki" xfId="1142" builtinId="9" hidden="1"/>
    <cellStyle name="Avattu hyperlinkki" xfId="1144" builtinId="9" hidden="1"/>
    <cellStyle name="Avattu hyperlinkki" xfId="1146" builtinId="9" hidden="1"/>
    <cellStyle name="Avattu hyperlinkki" xfId="1148" builtinId="9" hidden="1"/>
    <cellStyle name="Avattu hyperlinkki" xfId="1150" builtinId="9" hidden="1"/>
    <cellStyle name="Avattu hyperlinkki" xfId="1152" builtinId="9" hidden="1"/>
    <cellStyle name="Avattu hyperlinkki" xfId="1154" builtinId="9" hidden="1"/>
    <cellStyle name="Avattu hyperlinkki" xfId="1156" builtinId="9" hidden="1"/>
    <cellStyle name="Avattu hyperlinkki" xfId="1158" builtinId="9" hidden="1"/>
    <cellStyle name="Avattu hyperlinkki" xfId="1160" builtinId="9" hidden="1"/>
    <cellStyle name="Avattu hyperlinkki" xfId="1162" builtinId="9" hidden="1"/>
    <cellStyle name="Avattu hyperlinkki" xfId="1164" builtinId="9" hidden="1"/>
    <cellStyle name="Avattu hyperlinkki" xfId="1166" builtinId="9" hidden="1"/>
    <cellStyle name="Avattu hyperlinkki" xfId="1168" builtinId="9" hidden="1"/>
    <cellStyle name="Avattu hyperlinkki" xfId="1170" builtinId="9" hidden="1"/>
    <cellStyle name="Avattu hyperlinkki" xfId="1172" builtinId="9" hidden="1"/>
    <cellStyle name="Avattu hyperlinkki" xfId="1174" builtinId="9" hidden="1"/>
    <cellStyle name="Avattu hyperlinkki" xfId="1176" builtinId="9" hidden="1"/>
    <cellStyle name="Avattu hyperlinkki" xfId="1178" builtinId="9" hidden="1"/>
    <cellStyle name="Avattu hyperlinkki" xfId="1180" builtinId="9" hidden="1"/>
    <cellStyle name="Avattu hyperlinkki" xfId="1182" builtinId="9" hidden="1"/>
    <cellStyle name="Avattu hyperlinkki" xfId="1184" builtinId="9" hidden="1"/>
    <cellStyle name="Avattu hyperlinkki" xfId="1186" builtinId="9" hidden="1"/>
    <cellStyle name="Avattu hyperlinkki" xfId="1188" builtinId="9" hidden="1"/>
    <cellStyle name="Avattu hyperlinkki" xfId="1190" builtinId="9" hidden="1"/>
    <cellStyle name="Avattu hyperlinkki" xfId="1192" builtinId="9" hidden="1"/>
    <cellStyle name="Avattu hyperlinkki" xfId="1194" builtinId="9" hidden="1"/>
    <cellStyle name="Avattu hyperlinkki" xfId="1196" builtinId="9" hidden="1"/>
    <cellStyle name="Avattu hyperlinkki" xfId="1198" builtinId="9" hidden="1"/>
    <cellStyle name="Avattu hyperlinkki" xfId="1200" builtinId="9" hidden="1"/>
    <cellStyle name="Avattu hyperlinkki" xfId="1202" builtinId="9" hidden="1"/>
    <cellStyle name="Avattu hyperlinkki" xfId="1204" builtinId="9" hidden="1"/>
    <cellStyle name="Avattu hyperlinkki" xfId="1206" builtinId="9" hidden="1"/>
    <cellStyle name="Avattu hyperlinkki" xfId="1208" builtinId="9" hidden="1"/>
    <cellStyle name="Avattu hyperlinkki" xfId="1210" builtinId="9" hidden="1"/>
    <cellStyle name="Avattu hyperlinkki" xfId="1212" builtinId="9" hidden="1"/>
    <cellStyle name="Avattu hyperlinkki" xfId="1214" builtinId="9" hidden="1"/>
    <cellStyle name="Avattu hyperlinkki" xfId="1216" builtinId="9" hidden="1"/>
    <cellStyle name="Avattu hyperlinkki" xfId="1218" builtinId="9" hidden="1"/>
    <cellStyle name="Avattu hyperlinkki" xfId="1220" builtinId="9" hidden="1"/>
    <cellStyle name="Avattu hyperlinkki" xfId="1222" builtinId="9" hidden="1"/>
    <cellStyle name="Avattu hyperlinkki" xfId="1224" builtinId="9" hidden="1"/>
    <cellStyle name="Avattu hyperlinkki" xfId="1226" builtinId="9" hidden="1"/>
    <cellStyle name="Avattu hyperlinkki" xfId="1228" builtinId="9" hidden="1"/>
    <cellStyle name="Avattu hyperlinkki" xfId="1230" builtinId="9" hidden="1"/>
    <cellStyle name="Avattu hyperlinkki" xfId="1232" builtinId="9" hidden="1"/>
    <cellStyle name="Avattu hyperlinkki" xfId="1234" builtinId="9" hidden="1"/>
    <cellStyle name="Avattu hyperlinkki" xfId="1236" builtinId="9" hidden="1"/>
    <cellStyle name="Avattu hyperlinkki" xfId="1238" builtinId="9" hidden="1"/>
    <cellStyle name="Avattu hyperlinkki" xfId="1240" builtinId="9" hidden="1"/>
    <cellStyle name="Avattu hyperlinkki" xfId="1242" builtinId="9" hidden="1"/>
    <cellStyle name="Avattu hyperlinkki" xfId="1244" builtinId="9" hidden="1"/>
    <cellStyle name="Avattu hyperlinkki" xfId="1246" builtinId="9" hidden="1"/>
    <cellStyle name="Avattu hyperlinkki" xfId="1248" builtinId="9" hidden="1"/>
    <cellStyle name="Avattu hyperlinkki" xfId="1250" builtinId="9" hidden="1"/>
    <cellStyle name="Avattu hyperlinkki" xfId="1252" builtinId="9" hidden="1"/>
    <cellStyle name="Avattu hyperlinkki" xfId="1254" builtinId="9" hidden="1"/>
    <cellStyle name="Avattu hyperlinkki" xfId="1256" builtinId="9" hidden="1"/>
    <cellStyle name="Avattu hyperlinkki" xfId="1258" builtinId="9" hidden="1"/>
    <cellStyle name="Avattu hyperlinkki" xfId="1260" builtinId="9" hidden="1"/>
    <cellStyle name="Avattu hyperlinkki" xfId="1262" builtinId="9" hidden="1"/>
    <cellStyle name="Avattu hyperlinkki" xfId="1264" builtinId="9" hidden="1"/>
    <cellStyle name="Avattu hyperlinkki" xfId="1266" builtinId="9" hidden="1"/>
    <cellStyle name="Avattu hyperlinkki" xfId="1268" builtinId="9" hidden="1"/>
    <cellStyle name="Avattu hyperlinkki" xfId="1270" builtinId="9" hidden="1"/>
    <cellStyle name="Avattu hyperlinkki" xfId="1272" builtinId="9" hidden="1"/>
    <cellStyle name="Avattu hyperlinkki" xfId="1274" builtinId="9" hidden="1"/>
    <cellStyle name="Avattu hyperlinkki" xfId="1276" builtinId="9" hidden="1"/>
    <cellStyle name="Avattu hyperlinkki" xfId="1278" builtinId="9" hidden="1"/>
    <cellStyle name="Avattu hyperlinkki" xfId="1280" builtinId="9" hidden="1"/>
    <cellStyle name="Avattu hyperlinkki" xfId="1282" builtinId="9" hidden="1"/>
    <cellStyle name="Avattu hyperlinkki" xfId="1284" builtinId="9" hidden="1"/>
    <cellStyle name="Avattu hyperlinkki" xfId="1286" builtinId="9" hidden="1"/>
    <cellStyle name="Avattu hyperlinkki" xfId="1288" builtinId="9" hidden="1"/>
    <cellStyle name="Avattu hyperlinkki" xfId="1290" builtinId="9" hidden="1"/>
    <cellStyle name="Avattu hyperlinkki" xfId="1292" builtinId="9" hidden="1"/>
    <cellStyle name="Avattu hyperlinkki" xfId="1294" builtinId="9" hidden="1"/>
    <cellStyle name="Avattu hyperlinkki" xfId="1296" builtinId="9" hidden="1"/>
    <cellStyle name="Avattu hyperlinkki" xfId="1298" builtinId="9" hidden="1"/>
    <cellStyle name="Avattu hyperlinkki" xfId="1300" builtinId="9" hidden="1"/>
    <cellStyle name="Avattu hyperlinkki" xfId="1302" builtinId="9" hidden="1"/>
    <cellStyle name="Avattu hyperlinkki" xfId="1304" builtinId="9" hidden="1"/>
    <cellStyle name="Avattu hyperlinkki" xfId="1306" builtinId="9" hidden="1"/>
    <cellStyle name="Avattu hyperlinkki" xfId="1308" builtinId="9" hidden="1"/>
    <cellStyle name="Avattu hyperlinkki" xfId="1310" builtinId="9" hidden="1"/>
    <cellStyle name="Avattu hyperlinkki" xfId="1312" builtinId="9" hidden="1"/>
    <cellStyle name="Avattu hyperlinkki" xfId="1314" builtinId="9" hidden="1"/>
    <cellStyle name="Avattu hyperlinkki" xfId="1316" builtinId="9" hidden="1"/>
    <cellStyle name="Avattu hyperlinkki" xfId="1318" builtinId="9" hidden="1"/>
    <cellStyle name="Avattu hyperlinkki" xfId="1320" builtinId="9" hidden="1"/>
    <cellStyle name="Avattu hyperlinkki" xfId="1322" builtinId="9" hidden="1"/>
    <cellStyle name="Avattu hyperlinkki" xfId="1324" builtinId="9" hidden="1"/>
    <cellStyle name="Avattu hyperlinkki" xfId="1326" builtinId="9" hidden="1"/>
    <cellStyle name="Avattu hyperlinkki" xfId="1328" builtinId="9" hidden="1"/>
    <cellStyle name="Avattu hyperlinkki" xfId="1330" builtinId="9" hidden="1"/>
    <cellStyle name="Avattu hyperlinkki" xfId="1332" builtinId="9" hidden="1"/>
    <cellStyle name="Avattu hyperlinkki" xfId="1334" builtinId="9" hidden="1"/>
    <cellStyle name="Avattu hyperlinkki" xfId="1336" builtinId="9" hidden="1"/>
    <cellStyle name="Avattu hyperlinkki" xfId="1338" builtinId="9" hidden="1"/>
    <cellStyle name="Avattu hyperlinkki" xfId="1340" builtinId="9" hidden="1"/>
    <cellStyle name="Avattu hyperlinkki" xfId="1342" builtinId="9" hidden="1"/>
    <cellStyle name="Avattu hyperlinkki" xfId="1344" builtinId="9" hidden="1"/>
    <cellStyle name="Avattu hyperlinkki" xfId="1346" builtinId="9" hidden="1"/>
    <cellStyle name="Avattu hyperlinkki" xfId="1348" builtinId="9" hidden="1"/>
    <cellStyle name="Avattu hyperlinkki" xfId="1350" builtinId="9" hidden="1"/>
    <cellStyle name="Avattu hyperlinkki" xfId="1352" builtinId="9" hidden="1"/>
    <cellStyle name="Avattu hyperlinkki" xfId="1354" builtinId="9" hidden="1"/>
    <cellStyle name="Avattu hyperlinkki" xfId="1356" builtinId="9" hidden="1"/>
    <cellStyle name="Avattu hyperlinkki" xfId="1358" builtinId="9" hidden="1"/>
    <cellStyle name="Avattu hyperlinkki" xfId="1360" builtinId="9" hidden="1"/>
    <cellStyle name="Avattu hyperlinkki" xfId="1362" builtinId="9" hidden="1"/>
    <cellStyle name="Avattu hyperlinkki" xfId="1364" builtinId="9" hidden="1"/>
    <cellStyle name="Avattu hyperlinkki" xfId="1366" builtinId="9" hidden="1"/>
    <cellStyle name="Avattu hyperlinkki" xfId="1368" builtinId="9" hidden="1"/>
    <cellStyle name="Avattu hyperlinkki" xfId="1370" builtinId="9" hidden="1"/>
    <cellStyle name="Avattu hyperlinkki" xfId="1372" builtinId="9" hidden="1"/>
    <cellStyle name="Avattu hyperlinkki" xfId="1374" builtinId="9" hidden="1"/>
    <cellStyle name="Avattu hyperlinkki" xfId="1376" builtinId="9" hidden="1"/>
    <cellStyle name="Avattu hyperlinkki" xfId="1378" builtinId="9" hidden="1"/>
    <cellStyle name="Avattu hyperlinkki" xfId="1380" builtinId="9" hidden="1"/>
    <cellStyle name="Avattu hyperlinkki" xfId="1382" builtinId="9" hidden="1"/>
    <cellStyle name="Avattu hyperlinkki" xfId="1384" builtinId="9" hidden="1"/>
    <cellStyle name="Avattu hyperlinkki" xfId="1386" builtinId="9" hidden="1"/>
    <cellStyle name="Avattu hyperlinkki" xfId="1388" builtinId="9" hidden="1"/>
    <cellStyle name="Avattu hyperlinkki" xfId="1390" builtinId="9" hidden="1"/>
    <cellStyle name="Avattu hyperlinkki" xfId="1392" builtinId="9" hidden="1"/>
    <cellStyle name="Avattu hyperlinkki" xfId="1394" builtinId="9" hidden="1"/>
    <cellStyle name="Avattu hyperlinkki" xfId="1396" builtinId="9" hidden="1"/>
    <cellStyle name="Avattu hyperlinkki" xfId="1398" builtinId="9" hidden="1"/>
    <cellStyle name="Avattu hyperlinkki" xfId="1400" builtinId="9" hidden="1"/>
    <cellStyle name="Avattu hyperlinkki" xfId="1402" builtinId="9" hidden="1"/>
    <cellStyle name="Avattu hyperlinkki" xfId="1404" builtinId="9" hidden="1"/>
    <cellStyle name="Avattu hyperlinkki" xfId="1406" builtinId="9" hidden="1"/>
    <cellStyle name="Avattu hyperlinkki" xfId="1408" builtinId="9" hidden="1"/>
    <cellStyle name="Avattu hyperlinkki" xfId="1410" builtinId="9" hidden="1"/>
    <cellStyle name="Avattu hyperlinkki" xfId="1412" builtinId="9" hidden="1"/>
    <cellStyle name="Avattu hyperlinkki" xfId="1414" builtinId="9" hidden="1"/>
    <cellStyle name="Avattu hyperlinkki" xfId="1416" builtinId="9" hidden="1"/>
    <cellStyle name="Avattu hyperlinkki" xfId="1418" builtinId="9" hidden="1"/>
    <cellStyle name="Avattu hyperlinkki" xfId="1420" builtinId="9" hidden="1"/>
    <cellStyle name="Avattu hyperlinkki" xfId="1422" builtinId="9" hidden="1"/>
    <cellStyle name="Avattu hyperlinkki" xfId="1424" builtinId="9" hidden="1"/>
    <cellStyle name="Avattu hyperlinkki" xfId="1426" builtinId="9" hidden="1"/>
    <cellStyle name="Avattu hyperlinkki" xfId="1428" builtinId="9" hidden="1"/>
    <cellStyle name="Avattu hyperlinkki" xfId="1430" builtinId="9" hidden="1"/>
    <cellStyle name="Avattu hyperlinkki" xfId="1432" builtinId="9" hidden="1"/>
    <cellStyle name="Avattu hyperlinkki" xfId="1434" builtinId="9" hidden="1"/>
    <cellStyle name="Avattu hyperlinkki" xfId="1436" builtinId="9" hidden="1"/>
    <cellStyle name="Avattu hyperlinkki" xfId="1438" builtinId="9" hidden="1"/>
    <cellStyle name="Avattu hyperlinkki" xfId="1440" builtinId="9" hidden="1"/>
    <cellStyle name="Avattu hyperlinkki" xfId="1442" builtinId="9" hidden="1"/>
    <cellStyle name="Avattu hyperlinkki" xfId="1444" builtinId="9" hidden="1"/>
    <cellStyle name="Avattu hyperlinkki" xfId="1446" builtinId="9" hidden="1"/>
    <cellStyle name="Avattu hyperlinkki" xfId="1448" builtinId="9" hidden="1"/>
    <cellStyle name="Avattu hyperlinkki" xfId="1450" builtinId="9" hidden="1"/>
    <cellStyle name="Avattu hyperlinkki" xfId="1452" builtinId="9" hidden="1"/>
    <cellStyle name="Avattu hyperlinkki" xfId="1454" builtinId="9" hidden="1"/>
    <cellStyle name="Avattu hyperlinkki" xfId="1456" builtinId="9" hidden="1"/>
    <cellStyle name="Avattu hyperlinkki" xfId="1458" builtinId="9" hidden="1"/>
    <cellStyle name="Avattu hyperlinkki" xfId="1460" builtinId="9" hidden="1"/>
    <cellStyle name="Avattu hyperlinkki" xfId="1462" builtinId="9" hidden="1"/>
    <cellStyle name="Avattu hyperlinkki" xfId="1464" builtinId="9" hidden="1"/>
    <cellStyle name="Avattu hyperlinkki" xfId="1466" builtinId="9" hidden="1"/>
    <cellStyle name="Avattu hyperlinkki" xfId="1468" builtinId="9" hidden="1"/>
    <cellStyle name="Avattu hyperlinkki" xfId="1470" builtinId="9" hidden="1"/>
    <cellStyle name="Avattu hyperlinkki" xfId="1472" builtinId="9" hidden="1"/>
    <cellStyle name="Avattu hyperlinkki" xfId="1474" builtinId="9" hidden="1"/>
    <cellStyle name="Avattu hyperlinkki" xfId="1476" builtinId="9" hidden="1"/>
    <cellStyle name="Avattu hyperlinkki" xfId="1478" builtinId="9" hidden="1"/>
    <cellStyle name="Avattu hyperlinkki" xfId="1480" builtinId="9" hidden="1"/>
    <cellStyle name="Avattu hyperlinkki" xfId="1482" builtinId="9" hidden="1"/>
    <cellStyle name="Avattu hyperlinkki" xfId="1484" builtinId="9" hidden="1"/>
    <cellStyle name="Avattu hyperlinkki" xfId="1486" builtinId="9" hidden="1"/>
    <cellStyle name="Avattu hyperlinkki" xfId="1488" builtinId="9" hidden="1"/>
    <cellStyle name="Avattu hyperlinkki" xfId="1490" builtinId="9" hidden="1"/>
    <cellStyle name="Avattu hyperlinkki" xfId="1492" builtinId="9" hidden="1"/>
    <cellStyle name="Avattu hyperlinkki" xfId="1494" builtinId="9" hidden="1"/>
    <cellStyle name="Avattu hyperlinkki" xfId="1496" builtinId="9" hidden="1"/>
    <cellStyle name="Avattu hyperlinkki" xfId="1498" builtinId="9" hidden="1"/>
    <cellStyle name="Avattu hyperlinkki" xfId="1500" builtinId="9" hidden="1"/>
    <cellStyle name="Avattu hyperlinkki" xfId="1502" builtinId="9" hidden="1"/>
    <cellStyle name="Avattu hyperlinkki" xfId="1504" builtinId="9" hidden="1"/>
    <cellStyle name="Avattu hyperlinkki" xfId="1506" builtinId="9" hidden="1"/>
    <cellStyle name="Avattu hyperlinkki" xfId="1508" builtinId="9" hidden="1"/>
    <cellStyle name="Avattu hyperlinkki" xfId="1510" builtinId="9" hidden="1"/>
    <cellStyle name="Avattu hyperlinkki" xfId="1512" builtinId="9" hidden="1"/>
    <cellStyle name="Avattu hyperlinkki" xfId="1514" builtinId="9" hidden="1"/>
    <cellStyle name="Avattu hyperlinkki" xfId="1516" builtinId="9" hidden="1"/>
    <cellStyle name="Avattu hyperlinkki" xfId="1518" builtinId="9" hidden="1"/>
    <cellStyle name="Avattu hyperlinkki" xfId="1520" builtinId="9" hidden="1"/>
    <cellStyle name="Avattu hyperlinkki" xfId="1522" builtinId="9" hidden="1"/>
    <cellStyle name="Avattu hyperlinkki" xfId="1524" builtinId="9" hidden="1"/>
    <cellStyle name="Avattu hyperlinkki" xfId="1526" builtinId="9" hidden="1"/>
    <cellStyle name="Avattu hyperlinkki" xfId="1528" builtinId="9" hidden="1"/>
    <cellStyle name="Avattu hyperlinkki" xfId="1530" builtinId="9" hidden="1"/>
    <cellStyle name="Avattu hyperlinkki" xfId="1532" builtinId="9" hidden="1"/>
    <cellStyle name="Avattu hyperlinkki" xfId="1534" builtinId="9" hidden="1"/>
    <cellStyle name="Avattu hyperlinkki" xfId="1536" builtinId="9" hidden="1"/>
    <cellStyle name="Avattu hyperlinkki" xfId="1538" builtinId="9" hidden="1"/>
    <cellStyle name="Avattu hyperlinkki" xfId="1540" builtinId="9" hidden="1"/>
    <cellStyle name="Avattu hyperlinkki" xfId="1542" builtinId="9" hidden="1"/>
    <cellStyle name="Avattu hyperlinkki" xfId="1544" builtinId="9" hidden="1"/>
    <cellStyle name="Avattu hyperlinkki" xfId="1546" builtinId="9" hidden="1"/>
    <cellStyle name="Avattu hyperlinkki" xfId="1548" builtinId="9" hidden="1"/>
    <cellStyle name="Avattu hyperlinkki" xfId="1550" builtinId="9" hidden="1"/>
    <cellStyle name="Avattu hyperlinkki" xfId="1552" builtinId="9" hidden="1"/>
    <cellStyle name="Avattu hyperlinkki" xfId="1554" builtinId="9" hidden="1"/>
    <cellStyle name="Avattu hyperlinkki" xfId="1556" builtinId="9" hidden="1"/>
    <cellStyle name="Avattu hyperlinkki" xfId="1558" builtinId="9" hidden="1"/>
    <cellStyle name="Avattu hyperlinkki" xfId="1560" builtinId="9" hidden="1"/>
    <cellStyle name="Avattu hyperlinkki" xfId="1562" builtinId="9" hidden="1"/>
    <cellStyle name="Avattu hyperlinkki" xfId="1564" builtinId="9" hidden="1"/>
    <cellStyle name="Avattu hyperlinkki" xfId="1566" builtinId="9" hidden="1"/>
    <cellStyle name="Hyperlinkki" xfId="1" builtinId="8" hidden="1"/>
    <cellStyle name="Hyperlinkki" xfId="3" builtinId="8" hidden="1"/>
    <cellStyle name="Hyperlinkki" xfId="5" builtinId="8" hidden="1"/>
    <cellStyle name="Hyperlinkki" xfId="7" builtinId="8" hidden="1"/>
    <cellStyle name="Hyperlinkki" xfId="9" builtinId="8" hidden="1"/>
    <cellStyle name="Hyperlinkki" xfId="11" builtinId="8" hidden="1"/>
    <cellStyle name="Hyperlinkki" xfId="13" builtinId="8" hidden="1"/>
    <cellStyle name="Hyperlinkki" xfId="15" builtinId="8" hidden="1"/>
    <cellStyle name="Hyperlinkki" xfId="17" builtinId="8" hidden="1"/>
    <cellStyle name="Hyperlinkki" xfId="19" builtinId="8" hidden="1"/>
    <cellStyle name="Hyperlinkki" xfId="21" builtinId="8" hidden="1"/>
    <cellStyle name="Hyperlinkki" xfId="23" builtinId="8" hidden="1"/>
    <cellStyle name="Hyperlinkki" xfId="25" builtinId="8" hidden="1"/>
    <cellStyle name="Hyperlinkki" xfId="27" builtinId="8" hidden="1"/>
    <cellStyle name="Hyperlinkki" xfId="29" builtinId="8" hidden="1"/>
    <cellStyle name="Hyperlinkki" xfId="31" builtinId="8" hidden="1"/>
    <cellStyle name="Hyperlinkki" xfId="33" builtinId="8" hidden="1"/>
    <cellStyle name="Hyperlinkki" xfId="35" builtinId="8" hidden="1"/>
    <cellStyle name="Hyperlinkki" xfId="37" builtinId="8" hidden="1"/>
    <cellStyle name="Hyperlinkki" xfId="39" builtinId="8" hidden="1"/>
    <cellStyle name="Hyperlinkki" xfId="41" builtinId="8" hidden="1"/>
    <cellStyle name="Hyperlinkki" xfId="43" builtinId="8" hidden="1"/>
    <cellStyle name="Hyperlinkki" xfId="45" builtinId="8" hidden="1"/>
    <cellStyle name="Hyperlinkki" xfId="47" builtinId="8" hidden="1"/>
    <cellStyle name="Hyperlinkki" xfId="49" builtinId="8" hidden="1"/>
    <cellStyle name="Hyperlinkki" xfId="51" builtinId="8" hidden="1"/>
    <cellStyle name="Hyperlinkki" xfId="53" builtinId="8" hidden="1"/>
    <cellStyle name="Hyperlinkki" xfId="55" builtinId="8" hidden="1"/>
    <cellStyle name="Hyperlinkki" xfId="57" builtinId="8" hidden="1"/>
    <cellStyle name="Hyperlinkki" xfId="59" builtinId="8" hidden="1"/>
    <cellStyle name="Hyperlinkki" xfId="61" builtinId="8" hidden="1"/>
    <cellStyle name="Hyperlinkki" xfId="63" builtinId="8" hidden="1"/>
    <cellStyle name="Hyperlinkki" xfId="65" builtinId="8" hidden="1"/>
    <cellStyle name="Hyperlinkki" xfId="67" builtinId="8" hidden="1"/>
    <cellStyle name="Hyperlinkki" xfId="69" builtinId="8" hidden="1"/>
    <cellStyle name="Hyperlinkki" xfId="71" builtinId="8" hidden="1"/>
    <cellStyle name="Hyperlinkki" xfId="73" builtinId="8" hidden="1"/>
    <cellStyle name="Hyperlinkki" xfId="75" builtinId="8" hidden="1"/>
    <cellStyle name="Hyperlinkki" xfId="77" builtinId="8" hidden="1"/>
    <cellStyle name="Hyperlinkki" xfId="79" builtinId="8" hidden="1"/>
    <cellStyle name="Hyperlinkki" xfId="81" builtinId="8" hidden="1"/>
    <cellStyle name="Hyperlinkki" xfId="83" builtinId="8" hidden="1"/>
    <cellStyle name="Hyperlinkki" xfId="85" builtinId="8" hidden="1"/>
    <cellStyle name="Hyperlinkki" xfId="87" builtinId="8" hidden="1"/>
    <cellStyle name="Hyperlinkki" xfId="89" builtinId="8" hidden="1"/>
    <cellStyle name="Hyperlinkki" xfId="91" builtinId="8" hidden="1"/>
    <cellStyle name="Hyperlinkki" xfId="93" builtinId="8" hidden="1"/>
    <cellStyle name="Hyperlinkki" xfId="95" builtinId="8" hidden="1"/>
    <cellStyle name="Hyperlinkki" xfId="97" builtinId="8" hidden="1"/>
    <cellStyle name="Hyperlinkki" xfId="99" builtinId="8" hidden="1"/>
    <cellStyle name="Hyperlinkki" xfId="101" builtinId="8" hidden="1"/>
    <cellStyle name="Hyperlinkki" xfId="103" builtinId="8" hidden="1"/>
    <cellStyle name="Hyperlinkki" xfId="105" builtinId="8" hidden="1"/>
    <cellStyle name="Hyperlinkki" xfId="107" builtinId="8" hidden="1"/>
    <cellStyle name="Hyperlinkki" xfId="109" builtinId="8" hidden="1"/>
    <cellStyle name="Hyperlinkki" xfId="111" builtinId="8" hidden="1"/>
    <cellStyle name="Hyperlinkki" xfId="113" builtinId="8" hidden="1"/>
    <cellStyle name="Hyperlinkki" xfId="115" builtinId="8" hidden="1"/>
    <cellStyle name="Hyperlinkki" xfId="117" builtinId="8" hidden="1"/>
    <cellStyle name="Hyperlinkki" xfId="119" builtinId="8" hidden="1"/>
    <cellStyle name="Hyperlinkki" xfId="121" builtinId="8" hidden="1"/>
    <cellStyle name="Hyperlinkki" xfId="123" builtinId="8" hidden="1"/>
    <cellStyle name="Hyperlinkki" xfId="125" builtinId="8" hidden="1"/>
    <cellStyle name="Hyperlinkki" xfId="127" builtinId="8" hidden="1"/>
    <cellStyle name="Hyperlinkki" xfId="129" builtinId="8" hidden="1"/>
    <cellStyle name="Hyperlinkki" xfId="131" builtinId="8" hidden="1"/>
    <cellStyle name="Hyperlinkki" xfId="133" builtinId="8" hidden="1"/>
    <cellStyle name="Hyperlinkki" xfId="135" builtinId="8" hidden="1"/>
    <cellStyle name="Hyperlinkki" xfId="137" builtinId="8" hidden="1"/>
    <cellStyle name="Hyperlinkki" xfId="139" builtinId="8" hidden="1"/>
    <cellStyle name="Hyperlinkki" xfId="141" builtinId="8" hidden="1"/>
    <cellStyle name="Hyperlinkki" xfId="143" builtinId="8" hidden="1"/>
    <cellStyle name="Hyperlinkki" xfId="145" builtinId="8" hidden="1"/>
    <cellStyle name="Hyperlinkki" xfId="147" builtinId="8" hidden="1"/>
    <cellStyle name="Hyperlinkki" xfId="149" builtinId="8" hidden="1"/>
    <cellStyle name="Hyperlinkki" xfId="151" builtinId="8" hidden="1"/>
    <cellStyle name="Hyperlinkki" xfId="153" builtinId="8" hidden="1"/>
    <cellStyle name="Hyperlinkki" xfId="155" builtinId="8" hidden="1"/>
    <cellStyle name="Hyperlinkki" xfId="157" builtinId="8" hidden="1"/>
    <cellStyle name="Hyperlinkki" xfId="159" builtinId="8" hidden="1"/>
    <cellStyle name="Hyperlinkki" xfId="161" builtinId="8" hidden="1"/>
    <cellStyle name="Hyperlinkki" xfId="163" builtinId="8" hidden="1"/>
    <cellStyle name="Hyperlinkki" xfId="165" builtinId="8" hidden="1"/>
    <cellStyle name="Hyperlinkki" xfId="167" builtinId="8" hidden="1"/>
    <cellStyle name="Hyperlinkki" xfId="169" builtinId="8" hidden="1"/>
    <cellStyle name="Hyperlinkki" xfId="171" builtinId="8" hidden="1"/>
    <cellStyle name="Hyperlinkki" xfId="173" builtinId="8" hidden="1"/>
    <cellStyle name="Hyperlinkki" xfId="175" builtinId="8" hidden="1"/>
    <cellStyle name="Hyperlinkki" xfId="177" builtinId="8" hidden="1"/>
    <cellStyle name="Hyperlinkki" xfId="179" builtinId="8" hidden="1"/>
    <cellStyle name="Hyperlinkki" xfId="181" builtinId="8" hidden="1"/>
    <cellStyle name="Hyperlinkki" xfId="183" builtinId="8" hidden="1"/>
    <cellStyle name="Hyperlinkki" xfId="185" builtinId="8" hidden="1"/>
    <cellStyle name="Hyperlinkki" xfId="187" builtinId="8" hidden="1"/>
    <cellStyle name="Hyperlinkki" xfId="189" builtinId="8" hidden="1"/>
    <cellStyle name="Hyperlinkki" xfId="191" builtinId="8" hidden="1"/>
    <cellStyle name="Hyperlinkki" xfId="193" builtinId="8" hidden="1"/>
    <cellStyle name="Hyperlinkki" xfId="195" builtinId="8" hidden="1"/>
    <cellStyle name="Hyperlinkki" xfId="197" builtinId="8" hidden="1"/>
    <cellStyle name="Hyperlinkki" xfId="199" builtinId="8" hidden="1"/>
    <cellStyle name="Hyperlinkki" xfId="201" builtinId="8" hidden="1"/>
    <cellStyle name="Hyperlinkki" xfId="203" builtinId="8" hidden="1"/>
    <cellStyle name="Hyperlinkki" xfId="205" builtinId="8" hidden="1"/>
    <cellStyle name="Hyperlinkki" xfId="207" builtinId="8" hidden="1"/>
    <cellStyle name="Hyperlinkki" xfId="209" builtinId="8" hidden="1"/>
    <cellStyle name="Hyperlinkki" xfId="211" builtinId="8" hidden="1"/>
    <cellStyle name="Hyperlinkki" xfId="213" builtinId="8" hidden="1"/>
    <cellStyle name="Hyperlinkki" xfId="215" builtinId="8" hidden="1"/>
    <cellStyle name="Hyperlinkki" xfId="217" builtinId="8" hidden="1"/>
    <cellStyle name="Hyperlinkki" xfId="219" builtinId="8" hidden="1"/>
    <cellStyle name="Hyperlinkki" xfId="221" builtinId="8" hidden="1"/>
    <cellStyle name="Hyperlinkki" xfId="223" builtinId="8" hidden="1"/>
    <cellStyle name="Hyperlinkki" xfId="225" builtinId="8" hidden="1"/>
    <cellStyle name="Hyperlinkki" xfId="227" builtinId="8" hidden="1"/>
    <cellStyle name="Hyperlinkki" xfId="229" builtinId="8" hidden="1"/>
    <cellStyle name="Hyperlinkki" xfId="231" builtinId="8" hidden="1"/>
    <cellStyle name="Hyperlinkki" xfId="233" builtinId="8" hidden="1"/>
    <cellStyle name="Hyperlinkki" xfId="235" builtinId="8" hidden="1"/>
    <cellStyle name="Hyperlinkki" xfId="237" builtinId="8" hidden="1"/>
    <cellStyle name="Hyperlinkki" xfId="239" builtinId="8" hidden="1"/>
    <cellStyle name="Hyperlinkki" xfId="241" builtinId="8" hidden="1"/>
    <cellStyle name="Hyperlinkki" xfId="243" builtinId="8" hidden="1"/>
    <cellStyle name="Hyperlinkki" xfId="245" builtinId="8" hidden="1"/>
    <cellStyle name="Hyperlinkki" xfId="247" builtinId="8" hidden="1"/>
    <cellStyle name="Hyperlinkki" xfId="249" builtinId="8" hidden="1"/>
    <cellStyle name="Hyperlinkki" xfId="251" builtinId="8" hidden="1"/>
    <cellStyle name="Hyperlinkki" xfId="253" builtinId="8" hidden="1"/>
    <cellStyle name="Hyperlinkki" xfId="255" builtinId="8" hidden="1"/>
    <cellStyle name="Hyperlinkki" xfId="257" builtinId="8" hidden="1"/>
    <cellStyle name="Hyperlinkki" xfId="259" builtinId="8" hidden="1"/>
    <cellStyle name="Hyperlinkki" xfId="261" builtinId="8" hidden="1"/>
    <cellStyle name="Hyperlinkki" xfId="263" builtinId="8" hidden="1"/>
    <cellStyle name="Hyperlinkki" xfId="265" builtinId="8" hidden="1"/>
    <cellStyle name="Hyperlinkki" xfId="267" builtinId="8" hidden="1"/>
    <cellStyle name="Hyperlinkki" xfId="269" builtinId="8" hidden="1"/>
    <cellStyle name="Hyperlinkki" xfId="271" builtinId="8" hidden="1"/>
    <cellStyle name="Hyperlinkki" xfId="273" builtinId="8" hidden="1"/>
    <cellStyle name="Hyperlinkki" xfId="275" builtinId="8" hidden="1"/>
    <cellStyle name="Hyperlinkki" xfId="277" builtinId="8" hidden="1"/>
    <cellStyle name="Hyperlinkki" xfId="279" builtinId="8" hidden="1"/>
    <cellStyle name="Hyperlinkki" xfId="281" builtinId="8" hidden="1"/>
    <cellStyle name="Hyperlinkki" xfId="283" builtinId="8" hidden="1"/>
    <cellStyle name="Hyperlinkki" xfId="285" builtinId="8" hidden="1"/>
    <cellStyle name="Hyperlinkki" xfId="287" builtinId="8" hidden="1"/>
    <cellStyle name="Hyperlinkki" xfId="289" builtinId="8" hidden="1"/>
    <cellStyle name="Hyperlinkki" xfId="291" builtinId="8" hidden="1"/>
    <cellStyle name="Hyperlinkki" xfId="293" builtinId="8" hidden="1"/>
    <cellStyle name="Hyperlinkki" xfId="295" builtinId="8" hidden="1"/>
    <cellStyle name="Hyperlinkki" xfId="297" builtinId="8" hidden="1"/>
    <cellStyle name="Hyperlinkki" xfId="299" builtinId="8" hidden="1"/>
    <cellStyle name="Hyperlinkki" xfId="301" builtinId="8" hidden="1"/>
    <cellStyle name="Hyperlinkki" xfId="303" builtinId="8" hidden="1"/>
    <cellStyle name="Hyperlinkki" xfId="305" builtinId="8" hidden="1"/>
    <cellStyle name="Hyperlinkki" xfId="307" builtinId="8" hidden="1"/>
    <cellStyle name="Hyperlinkki" xfId="309" builtinId="8" hidden="1"/>
    <cellStyle name="Hyperlinkki" xfId="311" builtinId="8" hidden="1"/>
    <cellStyle name="Hyperlinkki" xfId="313" builtinId="8" hidden="1"/>
    <cellStyle name="Hyperlinkki" xfId="315" builtinId="8" hidden="1"/>
    <cellStyle name="Hyperlinkki" xfId="317" builtinId="8" hidden="1"/>
    <cellStyle name="Hyperlinkki" xfId="319" builtinId="8" hidden="1"/>
    <cellStyle name="Hyperlinkki" xfId="321" builtinId="8" hidden="1"/>
    <cellStyle name="Hyperlinkki" xfId="323" builtinId="8" hidden="1"/>
    <cellStyle name="Hyperlinkki" xfId="325" builtinId="8" hidden="1"/>
    <cellStyle name="Hyperlinkki" xfId="327" builtinId="8" hidden="1"/>
    <cellStyle name="Hyperlinkki" xfId="329" builtinId="8" hidden="1"/>
    <cellStyle name="Hyperlinkki" xfId="331" builtinId="8" hidden="1"/>
    <cellStyle name="Hyperlinkki" xfId="333" builtinId="8" hidden="1"/>
    <cellStyle name="Hyperlinkki" xfId="335" builtinId="8" hidden="1"/>
    <cellStyle name="Hyperlinkki" xfId="337" builtinId="8" hidden="1"/>
    <cellStyle name="Hyperlinkki" xfId="339" builtinId="8" hidden="1"/>
    <cellStyle name="Hyperlinkki" xfId="341" builtinId="8" hidden="1"/>
    <cellStyle name="Hyperlinkki" xfId="343" builtinId="8" hidden="1"/>
    <cellStyle name="Hyperlinkki" xfId="345" builtinId="8" hidden="1"/>
    <cellStyle name="Hyperlinkki" xfId="347" builtinId="8" hidden="1"/>
    <cellStyle name="Hyperlinkki" xfId="349" builtinId="8" hidden="1"/>
    <cellStyle name="Hyperlinkki" xfId="351" builtinId="8" hidden="1"/>
    <cellStyle name="Hyperlinkki" xfId="353" builtinId="8" hidden="1"/>
    <cellStyle name="Hyperlinkki" xfId="355" builtinId="8" hidden="1"/>
    <cellStyle name="Hyperlinkki" xfId="357" builtinId="8" hidden="1"/>
    <cellStyle name="Hyperlinkki" xfId="359" builtinId="8" hidden="1"/>
    <cellStyle name="Hyperlinkki" xfId="361" builtinId="8" hidden="1"/>
    <cellStyle name="Hyperlinkki" xfId="363" builtinId="8" hidden="1"/>
    <cellStyle name="Hyperlinkki" xfId="365" builtinId="8" hidden="1"/>
    <cellStyle name="Hyperlinkki" xfId="367" builtinId="8" hidden="1"/>
    <cellStyle name="Hyperlinkki" xfId="369" builtinId="8" hidden="1"/>
    <cellStyle name="Hyperlinkki" xfId="371" builtinId="8" hidden="1"/>
    <cellStyle name="Hyperlinkki" xfId="373" builtinId="8" hidden="1"/>
    <cellStyle name="Hyperlinkki" xfId="375" builtinId="8" hidden="1"/>
    <cellStyle name="Hyperlinkki" xfId="377" builtinId="8" hidden="1"/>
    <cellStyle name="Hyperlinkki" xfId="379" builtinId="8" hidden="1"/>
    <cellStyle name="Hyperlinkki" xfId="381" builtinId="8" hidden="1"/>
    <cellStyle name="Hyperlinkki" xfId="383" builtinId="8" hidden="1"/>
    <cellStyle name="Hyperlinkki" xfId="385" builtinId="8" hidden="1"/>
    <cellStyle name="Hyperlinkki" xfId="387" builtinId="8" hidden="1"/>
    <cellStyle name="Hyperlinkki" xfId="389" builtinId="8" hidden="1"/>
    <cellStyle name="Hyperlinkki" xfId="391" builtinId="8" hidden="1"/>
    <cellStyle name="Hyperlinkki" xfId="393" builtinId="8" hidden="1"/>
    <cellStyle name="Hyperlinkki" xfId="395" builtinId="8" hidden="1"/>
    <cellStyle name="Hyperlinkki" xfId="397" builtinId="8" hidden="1"/>
    <cellStyle name="Hyperlinkki" xfId="399" builtinId="8" hidden="1"/>
    <cellStyle name="Hyperlinkki" xfId="401" builtinId="8" hidden="1"/>
    <cellStyle name="Hyperlinkki" xfId="403" builtinId="8" hidden="1"/>
    <cellStyle name="Hyperlinkki" xfId="405" builtinId="8" hidden="1"/>
    <cellStyle name="Hyperlinkki" xfId="407" builtinId="8" hidden="1"/>
    <cellStyle name="Hyperlinkki" xfId="409" builtinId="8" hidden="1"/>
    <cellStyle name="Hyperlinkki" xfId="411" builtinId="8" hidden="1"/>
    <cellStyle name="Hyperlinkki" xfId="413" builtinId="8" hidden="1"/>
    <cellStyle name="Hyperlinkki" xfId="415" builtinId="8" hidden="1"/>
    <cellStyle name="Hyperlinkki" xfId="417" builtinId="8" hidden="1"/>
    <cellStyle name="Hyperlinkki" xfId="419" builtinId="8" hidden="1"/>
    <cellStyle name="Hyperlinkki" xfId="421" builtinId="8" hidden="1"/>
    <cellStyle name="Hyperlinkki" xfId="423" builtinId="8" hidden="1"/>
    <cellStyle name="Hyperlinkki" xfId="425" builtinId="8" hidden="1"/>
    <cellStyle name="Hyperlinkki" xfId="427" builtinId="8" hidden="1"/>
    <cellStyle name="Hyperlinkki" xfId="429" builtinId="8" hidden="1"/>
    <cellStyle name="Hyperlinkki" xfId="431" builtinId="8" hidden="1"/>
    <cellStyle name="Hyperlinkki" xfId="433" builtinId="8" hidden="1"/>
    <cellStyle name="Hyperlinkki" xfId="435" builtinId="8" hidden="1"/>
    <cellStyle name="Hyperlinkki" xfId="437" builtinId="8" hidden="1"/>
    <cellStyle name="Hyperlinkki" xfId="439" builtinId="8" hidden="1"/>
    <cellStyle name="Hyperlinkki" xfId="441" builtinId="8" hidden="1"/>
    <cellStyle name="Hyperlinkki" xfId="443" builtinId="8" hidden="1"/>
    <cellStyle name="Hyperlinkki" xfId="445" builtinId="8" hidden="1"/>
    <cellStyle name="Hyperlinkki" xfId="447" builtinId="8" hidden="1"/>
    <cellStyle name="Hyperlinkki" xfId="449" builtinId="8" hidden="1"/>
    <cellStyle name="Hyperlinkki" xfId="451" builtinId="8" hidden="1"/>
    <cellStyle name="Hyperlinkki" xfId="453" builtinId="8" hidden="1"/>
    <cellStyle name="Hyperlinkki" xfId="455" builtinId="8" hidden="1"/>
    <cellStyle name="Hyperlinkki" xfId="457" builtinId="8" hidden="1"/>
    <cellStyle name="Hyperlinkki" xfId="459" builtinId="8" hidden="1"/>
    <cellStyle name="Hyperlinkki" xfId="461" builtinId="8" hidden="1"/>
    <cellStyle name="Hyperlinkki" xfId="463" builtinId="8" hidden="1"/>
    <cellStyle name="Hyperlinkki" xfId="465" builtinId="8" hidden="1"/>
    <cellStyle name="Hyperlinkki" xfId="467" builtinId="8" hidden="1"/>
    <cellStyle name="Hyperlinkki" xfId="469" builtinId="8" hidden="1"/>
    <cellStyle name="Hyperlinkki" xfId="471" builtinId="8" hidden="1"/>
    <cellStyle name="Hyperlinkki" xfId="473" builtinId="8" hidden="1"/>
    <cellStyle name="Hyperlinkki" xfId="475" builtinId="8" hidden="1"/>
    <cellStyle name="Hyperlinkki" xfId="477" builtinId="8" hidden="1"/>
    <cellStyle name="Hyperlinkki" xfId="479" builtinId="8" hidden="1"/>
    <cellStyle name="Hyperlinkki" xfId="481" builtinId="8" hidden="1"/>
    <cellStyle name="Hyperlinkki" xfId="483" builtinId="8" hidden="1"/>
    <cellStyle name="Hyperlinkki" xfId="485" builtinId="8" hidden="1"/>
    <cellStyle name="Hyperlinkki" xfId="487" builtinId="8" hidden="1"/>
    <cellStyle name="Hyperlinkki" xfId="489" builtinId="8" hidden="1"/>
    <cellStyle name="Hyperlinkki" xfId="491" builtinId="8" hidden="1"/>
    <cellStyle name="Hyperlinkki" xfId="493" builtinId="8" hidden="1"/>
    <cellStyle name="Hyperlinkki" xfId="495" builtinId="8" hidden="1"/>
    <cellStyle name="Hyperlinkki" xfId="497" builtinId="8" hidden="1"/>
    <cellStyle name="Hyperlinkki" xfId="499" builtinId="8" hidden="1"/>
    <cellStyle name="Hyperlinkki" xfId="501" builtinId="8" hidden="1"/>
    <cellStyle name="Hyperlinkki" xfId="503" builtinId="8" hidden="1"/>
    <cellStyle name="Hyperlinkki" xfId="505" builtinId="8" hidden="1"/>
    <cellStyle name="Hyperlinkki" xfId="507" builtinId="8" hidden="1"/>
    <cellStyle name="Hyperlinkki" xfId="509" builtinId="8" hidden="1"/>
    <cellStyle name="Hyperlinkki" xfId="511" builtinId="8" hidden="1"/>
    <cellStyle name="Hyperlinkki" xfId="513" builtinId="8" hidden="1"/>
    <cellStyle name="Hyperlinkki" xfId="515" builtinId="8" hidden="1"/>
    <cellStyle name="Hyperlinkki" xfId="517" builtinId="8" hidden="1"/>
    <cellStyle name="Hyperlinkki" xfId="519" builtinId="8" hidden="1"/>
    <cellStyle name="Hyperlinkki" xfId="521" builtinId="8" hidden="1"/>
    <cellStyle name="Hyperlinkki" xfId="523" builtinId="8" hidden="1"/>
    <cellStyle name="Hyperlinkki" xfId="525" builtinId="8" hidden="1"/>
    <cellStyle name="Hyperlinkki" xfId="527" builtinId="8" hidden="1"/>
    <cellStyle name="Hyperlinkki" xfId="529" builtinId="8" hidden="1"/>
    <cellStyle name="Hyperlinkki" xfId="531" builtinId="8" hidden="1"/>
    <cellStyle name="Hyperlinkki" xfId="533" builtinId="8" hidden="1"/>
    <cellStyle name="Hyperlinkki" xfId="535" builtinId="8" hidden="1"/>
    <cellStyle name="Hyperlinkki" xfId="537" builtinId="8" hidden="1"/>
    <cellStyle name="Hyperlinkki" xfId="539" builtinId="8" hidden="1"/>
    <cellStyle name="Hyperlinkki" xfId="541" builtinId="8" hidden="1"/>
    <cellStyle name="Hyperlinkki" xfId="543" builtinId="8" hidden="1"/>
    <cellStyle name="Hyperlinkki" xfId="545" builtinId="8" hidden="1"/>
    <cellStyle name="Hyperlinkki" xfId="547" builtinId="8" hidden="1"/>
    <cellStyle name="Hyperlinkki" xfId="549" builtinId="8" hidden="1"/>
    <cellStyle name="Hyperlinkki" xfId="551" builtinId="8" hidden="1"/>
    <cellStyle name="Hyperlinkki" xfId="553" builtinId="8" hidden="1"/>
    <cellStyle name="Hyperlinkki" xfId="555" builtinId="8" hidden="1"/>
    <cellStyle name="Hyperlinkki" xfId="557" builtinId="8" hidden="1"/>
    <cellStyle name="Hyperlinkki" xfId="559" builtinId="8" hidden="1"/>
    <cellStyle name="Hyperlinkki" xfId="561" builtinId="8" hidden="1"/>
    <cellStyle name="Hyperlinkki" xfId="563" builtinId="8" hidden="1"/>
    <cellStyle name="Hyperlinkki" xfId="565" builtinId="8" hidden="1"/>
    <cellStyle name="Hyperlinkki" xfId="567" builtinId="8" hidden="1"/>
    <cellStyle name="Hyperlinkki" xfId="569" builtinId="8" hidden="1"/>
    <cellStyle name="Hyperlinkki" xfId="571" builtinId="8" hidden="1"/>
    <cellStyle name="Hyperlinkki" xfId="573" builtinId="8" hidden="1"/>
    <cellStyle name="Hyperlinkki" xfId="575" builtinId="8" hidden="1"/>
    <cellStyle name="Hyperlinkki" xfId="577" builtinId="8" hidden="1"/>
    <cellStyle name="Hyperlinkki" xfId="579" builtinId="8" hidden="1"/>
    <cellStyle name="Hyperlinkki" xfId="581" builtinId="8" hidden="1"/>
    <cellStyle name="Hyperlinkki" xfId="583" builtinId="8" hidden="1"/>
    <cellStyle name="Hyperlinkki" xfId="585" builtinId="8" hidden="1"/>
    <cellStyle name="Hyperlinkki" xfId="587" builtinId="8" hidden="1"/>
    <cellStyle name="Hyperlinkki" xfId="589" builtinId="8" hidden="1"/>
    <cellStyle name="Hyperlinkki" xfId="591" builtinId="8" hidden="1"/>
    <cellStyle name="Hyperlinkki" xfId="593" builtinId="8" hidden="1"/>
    <cellStyle name="Hyperlinkki" xfId="595" builtinId="8" hidden="1"/>
    <cellStyle name="Hyperlinkki" xfId="597" builtinId="8" hidden="1"/>
    <cellStyle name="Hyperlinkki" xfId="599" builtinId="8" hidden="1"/>
    <cellStyle name="Hyperlinkki" xfId="601" builtinId="8" hidden="1"/>
    <cellStyle name="Hyperlinkki" xfId="603" builtinId="8" hidden="1"/>
    <cellStyle name="Hyperlinkki" xfId="605" builtinId="8" hidden="1"/>
    <cellStyle name="Hyperlinkki" xfId="607" builtinId="8" hidden="1"/>
    <cellStyle name="Hyperlinkki" xfId="609" builtinId="8" hidden="1"/>
    <cellStyle name="Hyperlinkki" xfId="611" builtinId="8" hidden="1"/>
    <cellStyle name="Hyperlinkki" xfId="613" builtinId="8" hidden="1"/>
    <cellStyle name="Hyperlinkki" xfId="615" builtinId="8" hidden="1"/>
    <cellStyle name="Hyperlinkki" xfId="617" builtinId="8" hidden="1"/>
    <cellStyle name="Hyperlinkki" xfId="619" builtinId="8" hidden="1"/>
    <cellStyle name="Hyperlinkki" xfId="621" builtinId="8" hidden="1"/>
    <cellStyle name="Hyperlinkki" xfId="623" builtinId="8" hidden="1"/>
    <cellStyle name="Hyperlinkki" xfId="625" builtinId="8" hidden="1"/>
    <cellStyle name="Hyperlinkki" xfId="627" builtinId="8" hidden="1"/>
    <cellStyle name="Hyperlinkki" xfId="629" builtinId="8" hidden="1"/>
    <cellStyle name="Hyperlinkki" xfId="631" builtinId="8" hidden="1"/>
    <cellStyle name="Hyperlinkki" xfId="633" builtinId="8" hidden="1"/>
    <cellStyle name="Hyperlinkki" xfId="635" builtinId="8" hidden="1"/>
    <cellStyle name="Hyperlinkki" xfId="637" builtinId="8" hidden="1"/>
    <cellStyle name="Hyperlinkki" xfId="639" builtinId="8" hidden="1"/>
    <cellStyle name="Hyperlinkki" xfId="641" builtinId="8" hidden="1"/>
    <cellStyle name="Hyperlinkki" xfId="643" builtinId="8" hidden="1"/>
    <cellStyle name="Hyperlinkki" xfId="645" builtinId="8" hidden="1"/>
    <cellStyle name="Hyperlinkki" xfId="647" builtinId="8" hidden="1"/>
    <cellStyle name="Hyperlinkki" xfId="649" builtinId="8" hidden="1"/>
    <cellStyle name="Hyperlinkki" xfId="651" builtinId="8" hidden="1"/>
    <cellStyle name="Hyperlinkki" xfId="653" builtinId="8" hidden="1"/>
    <cellStyle name="Hyperlinkki" xfId="655" builtinId="8" hidden="1"/>
    <cellStyle name="Hyperlinkki" xfId="657" builtinId="8" hidden="1"/>
    <cellStyle name="Hyperlinkki" xfId="659" builtinId="8" hidden="1"/>
    <cellStyle name="Hyperlinkki" xfId="661" builtinId="8" hidden="1"/>
    <cellStyle name="Hyperlinkki" xfId="663" builtinId="8" hidden="1"/>
    <cellStyle name="Hyperlinkki" xfId="665" builtinId="8" hidden="1"/>
    <cellStyle name="Hyperlinkki" xfId="667" builtinId="8" hidden="1"/>
    <cellStyle name="Hyperlinkki" xfId="669" builtinId="8" hidden="1"/>
    <cellStyle name="Hyperlinkki" xfId="671" builtinId="8" hidden="1"/>
    <cellStyle name="Hyperlinkki" xfId="673" builtinId="8" hidden="1"/>
    <cellStyle name="Hyperlinkki" xfId="675" builtinId="8" hidden="1"/>
    <cellStyle name="Hyperlinkki" xfId="677" builtinId="8" hidden="1"/>
    <cellStyle name="Hyperlinkki" xfId="679" builtinId="8" hidden="1"/>
    <cellStyle name="Hyperlinkki" xfId="681" builtinId="8" hidden="1"/>
    <cellStyle name="Hyperlinkki" xfId="683" builtinId="8" hidden="1"/>
    <cellStyle name="Hyperlinkki" xfId="685" builtinId="8" hidden="1"/>
    <cellStyle name="Hyperlinkki" xfId="687" builtinId="8" hidden="1"/>
    <cellStyle name="Hyperlinkki" xfId="689" builtinId="8" hidden="1"/>
    <cellStyle name="Hyperlinkki" xfId="691" builtinId="8" hidden="1"/>
    <cellStyle name="Hyperlinkki" xfId="693" builtinId="8" hidden="1"/>
    <cellStyle name="Hyperlinkki" xfId="695" builtinId="8" hidden="1"/>
    <cellStyle name="Hyperlinkki" xfId="697" builtinId="8" hidden="1"/>
    <cellStyle name="Hyperlinkki" xfId="699" builtinId="8" hidden="1"/>
    <cellStyle name="Hyperlinkki" xfId="701" builtinId="8" hidden="1"/>
    <cellStyle name="Hyperlinkki" xfId="703" builtinId="8" hidden="1"/>
    <cellStyle name="Hyperlinkki" xfId="705" builtinId="8" hidden="1"/>
    <cellStyle name="Hyperlinkki" xfId="707" builtinId="8" hidden="1"/>
    <cellStyle name="Hyperlinkki" xfId="709" builtinId="8" hidden="1"/>
    <cellStyle name="Hyperlinkki" xfId="711" builtinId="8" hidden="1"/>
    <cellStyle name="Hyperlinkki" xfId="713" builtinId="8" hidden="1"/>
    <cellStyle name="Hyperlinkki" xfId="715" builtinId="8" hidden="1"/>
    <cellStyle name="Hyperlinkki" xfId="717" builtinId="8" hidden="1"/>
    <cellStyle name="Hyperlinkki" xfId="719" builtinId="8" hidden="1"/>
    <cellStyle name="Hyperlinkki" xfId="721" builtinId="8" hidden="1"/>
    <cellStyle name="Hyperlinkki" xfId="723" builtinId="8" hidden="1"/>
    <cellStyle name="Hyperlinkki" xfId="725" builtinId="8" hidden="1"/>
    <cellStyle name="Hyperlinkki" xfId="727" builtinId="8" hidden="1"/>
    <cellStyle name="Hyperlinkki" xfId="729" builtinId="8" hidden="1"/>
    <cellStyle name="Hyperlinkki" xfId="731" builtinId="8" hidden="1"/>
    <cellStyle name="Hyperlinkki" xfId="733" builtinId="8" hidden="1"/>
    <cellStyle name="Hyperlinkki" xfId="735" builtinId="8" hidden="1"/>
    <cellStyle name="Hyperlinkki" xfId="737" builtinId="8" hidden="1"/>
    <cellStyle name="Hyperlinkki" xfId="739" builtinId="8" hidden="1"/>
    <cellStyle name="Hyperlinkki" xfId="741" builtinId="8" hidden="1"/>
    <cellStyle name="Hyperlinkki" xfId="743" builtinId="8" hidden="1"/>
    <cellStyle name="Hyperlinkki" xfId="745" builtinId="8" hidden="1"/>
    <cellStyle name="Hyperlinkki" xfId="747" builtinId="8" hidden="1"/>
    <cellStyle name="Hyperlinkki" xfId="749" builtinId="8" hidden="1"/>
    <cellStyle name="Hyperlinkki" xfId="751" builtinId="8" hidden="1"/>
    <cellStyle name="Hyperlinkki" xfId="753" builtinId="8" hidden="1"/>
    <cellStyle name="Hyperlinkki" xfId="755" builtinId="8" hidden="1"/>
    <cellStyle name="Hyperlinkki" xfId="757" builtinId="8" hidden="1"/>
    <cellStyle name="Hyperlinkki" xfId="759" builtinId="8" hidden="1"/>
    <cellStyle name="Hyperlinkki" xfId="761" builtinId="8" hidden="1"/>
    <cellStyle name="Hyperlinkki" xfId="763" builtinId="8" hidden="1"/>
    <cellStyle name="Hyperlinkki" xfId="765" builtinId="8" hidden="1"/>
    <cellStyle name="Hyperlinkki" xfId="767" builtinId="8" hidden="1"/>
    <cellStyle name="Hyperlinkki" xfId="769" builtinId="8" hidden="1"/>
    <cellStyle name="Hyperlinkki" xfId="771" builtinId="8" hidden="1"/>
    <cellStyle name="Hyperlinkki" xfId="773" builtinId="8" hidden="1"/>
    <cellStyle name="Hyperlinkki" xfId="775" builtinId="8" hidden="1"/>
    <cellStyle name="Hyperlinkki" xfId="777" builtinId="8" hidden="1"/>
    <cellStyle name="Hyperlinkki" xfId="779" builtinId="8" hidden="1"/>
    <cellStyle name="Hyperlinkki" xfId="781" builtinId="8" hidden="1"/>
    <cellStyle name="Hyperlinkki" xfId="783" builtinId="8" hidden="1"/>
    <cellStyle name="Hyperlinkki" xfId="785" builtinId="8" hidden="1"/>
    <cellStyle name="Hyperlinkki" xfId="787" builtinId="8" hidden="1"/>
    <cellStyle name="Hyperlinkki" xfId="789" builtinId="8" hidden="1"/>
    <cellStyle name="Hyperlinkki" xfId="791" builtinId="8" hidden="1"/>
    <cellStyle name="Hyperlinkki" xfId="793" builtinId="8" hidden="1"/>
    <cellStyle name="Hyperlinkki" xfId="795" builtinId="8" hidden="1"/>
    <cellStyle name="Hyperlinkki" xfId="797" builtinId="8" hidden="1"/>
    <cellStyle name="Hyperlinkki" xfId="799" builtinId="8" hidden="1"/>
    <cellStyle name="Hyperlinkki" xfId="801" builtinId="8" hidden="1"/>
    <cellStyle name="Hyperlinkki" xfId="803" builtinId="8" hidden="1"/>
    <cellStyle name="Hyperlinkki" xfId="805" builtinId="8" hidden="1"/>
    <cellStyle name="Hyperlinkki" xfId="807" builtinId="8" hidden="1"/>
    <cellStyle name="Hyperlinkki" xfId="809" builtinId="8" hidden="1"/>
    <cellStyle name="Hyperlinkki" xfId="811" builtinId="8" hidden="1"/>
    <cellStyle name="Hyperlinkki" xfId="813" builtinId="8" hidden="1"/>
    <cellStyle name="Hyperlinkki" xfId="815" builtinId="8" hidden="1"/>
    <cellStyle name="Hyperlinkki" xfId="817" builtinId="8" hidden="1"/>
    <cellStyle name="Hyperlinkki" xfId="819" builtinId="8" hidden="1"/>
    <cellStyle name="Hyperlinkki" xfId="821" builtinId="8" hidden="1"/>
    <cellStyle name="Hyperlinkki" xfId="823" builtinId="8" hidden="1"/>
    <cellStyle name="Hyperlinkki" xfId="825" builtinId="8" hidden="1"/>
    <cellStyle name="Hyperlinkki" xfId="827" builtinId="8" hidden="1"/>
    <cellStyle name="Hyperlinkki" xfId="829" builtinId="8" hidden="1"/>
    <cellStyle name="Hyperlinkki" xfId="831" builtinId="8" hidden="1"/>
    <cellStyle name="Hyperlinkki" xfId="833" builtinId="8" hidden="1"/>
    <cellStyle name="Hyperlinkki" xfId="835" builtinId="8" hidden="1"/>
    <cellStyle name="Hyperlinkki" xfId="837" builtinId="8" hidden="1"/>
    <cellStyle name="Hyperlinkki" xfId="839" builtinId="8" hidden="1"/>
    <cellStyle name="Hyperlinkki" xfId="841" builtinId="8" hidden="1"/>
    <cellStyle name="Hyperlinkki" xfId="843" builtinId="8" hidden="1"/>
    <cellStyle name="Hyperlinkki" xfId="845" builtinId="8" hidden="1"/>
    <cellStyle name="Hyperlinkki" xfId="847" builtinId="8" hidden="1"/>
    <cellStyle name="Hyperlinkki" xfId="849" builtinId="8" hidden="1"/>
    <cellStyle name="Hyperlinkki" xfId="851" builtinId="8" hidden="1"/>
    <cellStyle name="Hyperlinkki" xfId="853" builtinId="8" hidden="1"/>
    <cellStyle name="Hyperlinkki" xfId="855" builtinId="8" hidden="1"/>
    <cellStyle name="Hyperlinkki" xfId="857" builtinId="8" hidden="1"/>
    <cellStyle name="Hyperlinkki" xfId="859" builtinId="8" hidden="1"/>
    <cellStyle name="Hyperlinkki" xfId="861" builtinId="8" hidden="1"/>
    <cellStyle name="Hyperlinkki" xfId="863" builtinId="8" hidden="1"/>
    <cellStyle name="Hyperlinkki" xfId="865" builtinId="8" hidden="1"/>
    <cellStyle name="Hyperlinkki" xfId="867" builtinId="8" hidden="1"/>
    <cellStyle name="Hyperlinkki" xfId="869" builtinId="8" hidden="1"/>
    <cellStyle name="Hyperlinkki" xfId="871" builtinId="8" hidden="1"/>
    <cellStyle name="Hyperlinkki" xfId="873" builtinId="8" hidden="1"/>
    <cellStyle name="Hyperlinkki" xfId="875" builtinId="8" hidden="1"/>
    <cellStyle name="Hyperlinkki" xfId="877" builtinId="8" hidden="1"/>
    <cellStyle name="Hyperlinkki" xfId="879" builtinId="8" hidden="1"/>
    <cellStyle name="Hyperlinkki" xfId="881" builtinId="8" hidden="1"/>
    <cellStyle name="Hyperlinkki" xfId="883" builtinId="8" hidden="1"/>
    <cellStyle name="Hyperlinkki" xfId="885" builtinId="8" hidden="1"/>
    <cellStyle name="Hyperlinkki" xfId="887" builtinId="8" hidden="1"/>
    <cellStyle name="Hyperlinkki" xfId="889" builtinId="8" hidden="1"/>
    <cellStyle name="Hyperlinkki" xfId="891" builtinId="8" hidden="1"/>
    <cellStyle name="Hyperlinkki" xfId="893" builtinId="8" hidden="1"/>
    <cellStyle name="Hyperlinkki" xfId="895" builtinId="8" hidden="1"/>
    <cellStyle name="Hyperlinkki" xfId="897" builtinId="8" hidden="1"/>
    <cellStyle name="Hyperlinkki" xfId="899" builtinId="8" hidden="1"/>
    <cellStyle name="Hyperlinkki" xfId="901" builtinId="8" hidden="1"/>
    <cellStyle name="Hyperlinkki" xfId="903" builtinId="8" hidden="1"/>
    <cellStyle name="Hyperlinkki" xfId="905" builtinId="8" hidden="1"/>
    <cellStyle name="Hyperlinkki" xfId="907" builtinId="8" hidden="1"/>
    <cellStyle name="Hyperlinkki" xfId="909" builtinId="8" hidden="1"/>
    <cellStyle name="Hyperlinkki" xfId="911" builtinId="8" hidden="1"/>
    <cellStyle name="Hyperlinkki" xfId="913" builtinId="8" hidden="1"/>
    <cellStyle name="Hyperlinkki" xfId="915" builtinId="8" hidden="1"/>
    <cellStyle name="Hyperlinkki" xfId="917" builtinId="8" hidden="1"/>
    <cellStyle name="Hyperlinkki" xfId="919" builtinId="8" hidden="1"/>
    <cellStyle name="Hyperlinkki" xfId="921" builtinId="8" hidden="1"/>
    <cellStyle name="Hyperlinkki" xfId="923" builtinId="8" hidden="1"/>
    <cellStyle name="Hyperlinkki" xfId="925" builtinId="8" hidden="1"/>
    <cellStyle name="Hyperlinkki" xfId="927" builtinId="8" hidden="1"/>
    <cellStyle name="Hyperlinkki" xfId="929" builtinId="8" hidden="1"/>
    <cellStyle name="Hyperlinkki" xfId="931" builtinId="8" hidden="1"/>
    <cellStyle name="Hyperlinkki" xfId="933" builtinId="8" hidden="1"/>
    <cellStyle name="Hyperlinkki" xfId="935" builtinId="8" hidden="1"/>
    <cellStyle name="Hyperlinkki" xfId="937" builtinId="8" hidden="1"/>
    <cellStyle name="Hyperlinkki" xfId="939" builtinId="8" hidden="1"/>
    <cellStyle name="Hyperlinkki" xfId="941" builtinId="8" hidden="1"/>
    <cellStyle name="Hyperlinkki" xfId="943" builtinId="8" hidden="1"/>
    <cellStyle name="Hyperlinkki" xfId="945" builtinId="8" hidden="1"/>
    <cellStyle name="Hyperlinkki" xfId="947" builtinId="8" hidden="1"/>
    <cellStyle name="Hyperlinkki" xfId="949" builtinId="8" hidden="1"/>
    <cellStyle name="Hyperlinkki" xfId="951" builtinId="8" hidden="1"/>
    <cellStyle name="Hyperlinkki" xfId="953" builtinId="8" hidden="1"/>
    <cellStyle name="Hyperlinkki" xfId="955" builtinId="8" hidden="1"/>
    <cellStyle name="Hyperlinkki" xfId="957" builtinId="8" hidden="1"/>
    <cellStyle name="Hyperlinkki" xfId="959" builtinId="8" hidden="1"/>
    <cellStyle name="Hyperlinkki" xfId="961" builtinId="8" hidden="1"/>
    <cellStyle name="Hyperlinkki" xfId="963" builtinId="8" hidden="1"/>
    <cellStyle name="Hyperlinkki" xfId="965" builtinId="8" hidden="1"/>
    <cellStyle name="Hyperlinkki" xfId="967" builtinId="8" hidden="1"/>
    <cellStyle name="Hyperlinkki" xfId="969" builtinId="8" hidden="1"/>
    <cellStyle name="Hyperlinkki" xfId="971" builtinId="8" hidden="1"/>
    <cellStyle name="Hyperlinkki" xfId="973" builtinId="8" hidden="1"/>
    <cellStyle name="Hyperlinkki" xfId="975" builtinId="8" hidden="1"/>
    <cellStyle name="Hyperlinkki" xfId="977" builtinId="8" hidden="1"/>
    <cellStyle name="Hyperlinkki" xfId="979" builtinId="8" hidden="1"/>
    <cellStyle name="Hyperlinkki" xfId="981" builtinId="8" hidden="1"/>
    <cellStyle name="Hyperlinkki" xfId="983" builtinId="8" hidden="1"/>
    <cellStyle name="Hyperlinkki" xfId="985" builtinId="8" hidden="1"/>
    <cellStyle name="Hyperlinkki" xfId="987" builtinId="8" hidden="1"/>
    <cellStyle name="Hyperlinkki" xfId="989" builtinId="8" hidden="1"/>
    <cellStyle name="Hyperlinkki" xfId="991" builtinId="8" hidden="1"/>
    <cellStyle name="Hyperlinkki" xfId="993" builtinId="8" hidden="1"/>
    <cellStyle name="Hyperlinkki" xfId="995" builtinId="8" hidden="1"/>
    <cellStyle name="Hyperlinkki" xfId="997" builtinId="8" hidden="1"/>
    <cellStyle name="Hyperlinkki" xfId="999" builtinId="8" hidden="1"/>
    <cellStyle name="Hyperlinkki" xfId="1001" builtinId="8" hidden="1"/>
    <cellStyle name="Hyperlinkki" xfId="1003" builtinId="8" hidden="1"/>
    <cellStyle name="Hyperlinkki" xfId="1005" builtinId="8" hidden="1"/>
    <cellStyle name="Hyperlinkki" xfId="1007" builtinId="8" hidden="1"/>
    <cellStyle name="Hyperlinkki" xfId="1009" builtinId="8" hidden="1"/>
    <cellStyle name="Hyperlinkki" xfId="1011" builtinId="8" hidden="1"/>
    <cellStyle name="Hyperlinkki" xfId="1013" builtinId="8" hidden="1"/>
    <cellStyle name="Hyperlinkki" xfId="1015" builtinId="8" hidden="1"/>
    <cellStyle name="Hyperlinkki" xfId="1017" builtinId="8" hidden="1"/>
    <cellStyle name="Hyperlinkki" xfId="1019" builtinId="8" hidden="1"/>
    <cellStyle name="Hyperlinkki" xfId="1021" builtinId="8" hidden="1"/>
    <cellStyle name="Hyperlinkki" xfId="1023" builtinId="8" hidden="1"/>
    <cellStyle name="Hyperlinkki" xfId="1025" builtinId="8" hidden="1"/>
    <cellStyle name="Hyperlinkki" xfId="1027" builtinId="8" hidden="1"/>
    <cellStyle name="Hyperlinkki" xfId="1029" builtinId="8" hidden="1"/>
    <cellStyle name="Hyperlinkki" xfId="1031" builtinId="8" hidden="1"/>
    <cellStyle name="Hyperlinkki" xfId="1033" builtinId="8" hidden="1"/>
    <cellStyle name="Hyperlinkki" xfId="1035" builtinId="8" hidden="1"/>
    <cellStyle name="Hyperlinkki" xfId="1037" builtinId="8" hidden="1"/>
    <cellStyle name="Hyperlinkki" xfId="1039" builtinId="8" hidden="1"/>
    <cellStyle name="Hyperlinkki" xfId="1041" builtinId="8" hidden="1"/>
    <cellStyle name="Hyperlinkki" xfId="1043" builtinId="8" hidden="1"/>
    <cellStyle name="Hyperlinkki" xfId="1045" builtinId="8" hidden="1"/>
    <cellStyle name="Hyperlinkki" xfId="1047" builtinId="8" hidden="1"/>
    <cellStyle name="Hyperlinkki" xfId="1049" builtinId="8" hidden="1"/>
    <cellStyle name="Hyperlinkki" xfId="1051" builtinId="8" hidden="1"/>
    <cellStyle name="Hyperlinkki" xfId="1053" builtinId="8" hidden="1"/>
    <cellStyle name="Hyperlinkki" xfId="1055" builtinId="8" hidden="1"/>
    <cellStyle name="Hyperlinkki" xfId="1057" builtinId="8" hidden="1"/>
    <cellStyle name="Hyperlinkki" xfId="1059" builtinId="8" hidden="1"/>
    <cellStyle name="Hyperlinkki" xfId="1061" builtinId="8" hidden="1"/>
    <cellStyle name="Hyperlinkki" xfId="1063" builtinId="8" hidden="1"/>
    <cellStyle name="Hyperlinkki" xfId="1065" builtinId="8" hidden="1"/>
    <cellStyle name="Hyperlinkki" xfId="1067" builtinId="8" hidden="1"/>
    <cellStyle name="Hyperlinkki" xfId="1069" builtinId="8" hidden="1"/>
    <cellStyle name="Hyperlinkki" xfId="1071" builtinId="8" hidden="1"/>
    <cellStyle name="Hyperlinkki" xfId="1073" builtinId="8" hidden="1"/>
    <cellStyle name="Hyperlinkki" xfId="1075" builtinId="8" hidden="1"/>
    <cellStyle name="Hyperlinkki" xfId="1077" builtinId="8" hidden="1"/>
    <cellStyle name="Hyperlinkki" xfId="1079" builtinId="8" hidden="1"/>
    <cellStyle name="Hyperlinkki" xfId="1081" builtinId="8" hidden="1"/>
    <cellStyle name="Hyperlinkki" xfId="1083" builtinId="8" hidden="1"/>
    <cellStyle name="Hyperlinkki" xfId="1085" builtinId="8" hidden="1"/>
    <cellStyle name="Hyperlinkki" xfId="1087" builtinId="8" hidden="1"/>
    <cellStyle name="Hyperlinkki" xfId="1089" builtinId="8" hidden="1"/>
    <cellStyle name="Hyperlinkki" xfId="1091" builtinId="8" hidden="1"/>
    <cellStyle name="Hyperlinkki" xfId="1093" builtinId="8" hidden="1"/>
    <cellStyle name="Hyperlinkki" xfId="1095" builtinId="8" hidden="1"/>
    <cellStyle name="Hyperlinkki" xfId="1097" builtinId="8" hidden="1"/>
    <cellStyle name="Hyperlinkki" xfId="1099" builtinId="8" hidden="1"/>
    <cellStyle name="Hyperlinkki" xfId="1101" builtinId="8" hidden="1"/>
    <cellStyle name="Hyperlinkki" xfId="1103" builtinId="8" hidden="1"/>
    <cellStyle name="Hyperlinkki" xfId="1105" builtinId="8" hidden="1"/>
    <cellStyle name="Hyperlinkki" xfId="1107" builtinId="8" hidden="1"/>
    <cellStyle name="Hyperlinkki" xfId="1109" builtinId="8" hidden="1"/>
    <cellStyle name="Hyperlinkki" xfId="1111" builtinId="8" hidden="1"/>
    <cellStyle name="Hyperlinkki" xfId="1113" builtinId="8" hidden="1"/>
    <cellStyle name="Hyperlinkki" xfId="1115" builtinId="8" hidden="1"/>
    <cellStyle name="Hyperlinkki" xfId="1117" builtinId="8" hidden="1"/>
    <cellStyle name="Hyperlinkki" xfId="1119" builtinId="8" hidden="1"/>
    <cellStyle name="Hyperlinkki" xfId="1121" builtinId="8" hidden="1"/>
    <cellStyle name="Hyperlinkki" xfId="1123" builtinId="8" hidden="1"/>
    <cellStyle name="Hyperlinkki" xfId="1125" builtinId="8" hidden="1"/>
    <cellStyle name="Hyperlinkki" xfId="1127" builtinId="8" hidden="1"/>
    <cellStyle name="Hyperlinkki" xfId="1129" builtinId="8" hidden="1"/>
    <cellStyle name="Hyperlinkki" xfId="1131" builtinId="8" hidden="1"/>
    <cellStyle name="Hyperlinkki" xfId="1133" builtinId="8" hidden="1"/>
    <cellStyle name="Hyperlinkki" xfId="1135" builtinId="8" hidden="1"/>
    <cellStyle name="Hyperlinkki" xfId="1137" builtinId="8" hidden="1"/>
    <cellStyle name="Hyperlinkki" xfId="1139" builtinId="8" hidden="1"/>
    <cellStyle name="Hyperlinkki" xfId="1141" builtinId="8" hidden="1"/>
    <cellStyle name="Hyperlinkki" xfId="1143" builtinId="8" hidden="1"/>
    <cellStyle name="Hyperlinkki" xfId="1145" builtinId="8" hidden="1"/>
    <cellStyle name="Hyperlinkki" xfId="1147" builtinId="8" hidden="1"/>
    <cellStyle name="Hyperlinkki" xfId="1149" builtinId="8" hidden="1"/>
    <cellStyle name="Hyperlinkki" xfId="1151" builtinId="8" hidden="1"/>
    <cellStyle name="Hyperlinkki" xfId="1153" builtinId="8" hidden="1"/>
    <cellStyle name="Hyperlinkki" xfId="1155" builtinId="8" hidden="1"/>
    <cellStyle name="Hyperlinkki" xfId="1157" builtinId="8" hidden="1"/>
    <cellStyle name="Hyperlinkki" xfId="1159" builtinId="8" hidden="1"/>
    <cellStyle name="Hyperlinkki" xfId="1161" builtinId="8" hidden="1"/>
    <cellStyle name="Hyperlinkki" xfId="1163" builtinId="8" hidden="1"/>
    <cellStyle name="Hyperlinkki" xfId="1165" builtinId="8" hidden="1"/>
    <cellStyle name="Hyperlinkki" xfId="1167" builtinId="8" hidden="1"/>
    <cellStyle name="Hyperlinkki" xfId="1169" builtinId="8" hidden="1"/>
    <cellStyle name="Hyperlinkki" xfId="1171" builtinId="8" hidden="1"/>
    <cellStyle name="Hyperlinkki" xfId="1173" builtinId="8" hidden="1"/>
    <cellStyle name="Hyperlinkki" xfId="1175" builtinId="8" hidden="1"/>
    <cellStyle name="Hyperlinkki" xfId="1177" builtinId="8" hidden="1"/>
    <cellStyle name="Hyperlinkki" xfId="1179" builtinId="8" hidden="1"/>
    <cellStyle name="Hyperlinkki" xfId="1181" builtinId="8" hidden="1"/>
    <cellStyle name="Hyperlinkki" xfId="1183" builtinId="8" hidden="1"/>
    <cellStyle name="Hyperlinkki" xfId="1185" builtinId="8" hidden="1"/>
    <cellStyle name="Hyperlinkki" xfId="1187" builtinId="8" hidden="1"/>
    <cellStyle name="Hyperlinkki" xfId="1189" builtinId="8" hidden="1"/>
    <cellStyle name="Hyperlinkki" xfId="1191" builtinId="8" hidden="1"/>
    <cellStyle name="Hyperlinkki" xfId="1193" builtinId="8" hidden="1"/>
    <cellStyle name="Hyperlinkki" xfId="1195" builtinId="8" hidden="1"/>
    <cellStyle name="Hyperlinkki" xfId="1197" builtinId="8" hidden="1"/>
    <cellStyle name="Hyperlinkki" xfId="1199" builtinId="8" hidden="1"/>
    <cellStyle name="Hyperlinkki" xfId="1201" builtinId="8" hidden="1"/>
    <cellStyle name="Hyperlinkki" xfId="1203" builtinId="8" hidden="1"/>
    <cellStyle name="Hyperlinkki" xfId="1205" builtinId="8" hidden="1"/>
    <cellStyle name="Hyperlinkki" xfId="1207" builtinId="8" hidden="1"/>
    <cellStyle name="Hyperlinkki" xfId="1209" builtinId="8" hidden="1"/>
    <cellStyle name="Hyperlinkki" xfId="1211" builtinId="8" hidden="1"/>
    <cellStyle name="Hyperlinkki" xfId="1213" builtinId="8" hidden="1"/>
    <cellStyle name="Hyperlinkki" xfId="1215" builtinId="8" hidden="1"/>
    <cellStyle name="Hyperlinkki" xfId="1217" builtinId="8" hidden="1"/>
    <cellStyle name="Hyperlinkki" xfId="1219" builtinId="8" hidden="1"/>
    <cellStyle name="Hyperlinkki" xfId="1221" builtinId="8" hidden="1"/>
    <cellStyle name="Hyperlinkki" xfId="1223" builtinId="8" hidden="1"/>
    <cellStyle name="Hyperlinkki" xfId="1225" builtinId="8" hidden="1"/>
    <cellStyle name="Hyperlinkki" xfId="1227" builtinId="8" hidden="1"/>
    <cellStyle name="Hyperlinkki" xfId="1229" builtinId="8" hidden="1"/>
    <cellStyle name="Hyperlinkki" xfId="1231" builtinId="8" hidden="1"/>
    <cellStyle name="Hyperlinkki" xfId="1233" builtinId="8" hidden="1"/>
    <cellStyle name="Hyperlinkki" xfId="1235" builtinId="8" hidden="1"/>
    <cellStyle name="Hyperlinkki" xfId="1237" builtinId="8" hidden="1"/>
    <cellStyle name="Hyperlinkki" xfId="1239" builtinId="8" hidden="1"/>
    <cellStyle name="Hyperlinkki" xfId="1241" builtinId="8" hidden="1"/>
    <cellStyle name="Hyperlinkki" xfId="1243" builtinId="8" hidden="1"/>
    <cellStyle name="Hyperlinkki" xfId="1245" builtinId="8" hidden="1"/>
    <cellStyle name="Hyperlinkki" xfId="1247" builtinId="8" hidden="1"/>
    <cellStyle name="Hyperlinkki" xfId="1249" builtinId="8" hidden="1"/>
    <cellStyle name="Hyperlinkki" xfId="1251" builtinId="8" hidden="1"/>
    <cellStyle name="Hyperlinkki" xfId="1253" builtinId="8" hidden="1"/>
    <cellStyle name="Hyperlinkki" xfId="1255" builtinId="8" hidden="1"/>
    <cellStyle name="Hyperlinkki" xfId="1257" builtinId="8" hidden="1"/>
    <cellStyle name="Hyperlinkki" xfId="1259" builtinId="8" hidden="1"/>
    <cellStyle name="Hyperlinkki" xfId="1261" builtinId="8" hidden="1"/>
    <cellStyle name="Hyperlinkki" xfId="1263" builtinId="8" hidden="1"/>
    <cellStyle name="Hyperlinkki" xfId="1265" builtinId="8" hidden="1"/>
    <cellStyle name="Hyperlinkki" xfId="1267" builtinId="8" hidden="1"/>
    <cellStyle name="Hyperlinkki" xfId="1269" builtinId="8" hidden="1"/>
    <cellStyle name="Hyperlinkki" xfId="1271" builtinId="8" hidden="1"/>
    <cellStyle name="Hyperlinkki" xfId="1273" builtinId="8" hidden="1"/>
    <cellStyle name="Hyperlinkki" xfId="1275" builtinId="8" hidden="1"/>
    <cellStyle name="Hyperlinkki" xfId="1277" builtinId="8" hidden="1"/>
    <cellStyle name="Hyperlinkki" xfId="1279" builtinId="8" hidden="1"/>
    <cellStyle name="Hyperlinkki" xfId="1281" builtinId="8" hidden="1"/>
    <cellStyle name="Hyperlinkki" xfId="1283" builtinId="8" hidden="1"/>
    <cellStyle name="Hyperlinkki" xfId="1285" builtinId="8" hidden="1"/>
    <cellStyle name="Hyperlinkki" xfId="1287" builtinId="8" hidden="1"/>
    <cellStyle name="Hyperlinkki" xfId="1289" builtinId="8" hidden="1"/>
    <cellStyle name="Hyperlinkki" xfId="1291" builtinId="8" hidden="1"/>
    <cellStyle name="Hyperlinkki" xfId="1293" builtinId="8" hidden="1"/>
    <cellStyle name="Hyperlinkki" xfId="1295" builtinId="8" hidden="1"/>
    <cellStyle name="Hyperlinkki" xfId="1297" builtinId="8" hidden="1"/>
    <cellStyle name="Hyperlinkki" xfId="1299" builtinId="8" hidden="1"/>
    <cellStyle name="Hyperlinkki" xfId="1301" builtinId="8" hidden="1"/>
    <cellStyle name="Hyperlinkki" xfId="1303" builtinId="8" hidden="1"/>
    <cellStyle name="Hyperlinkki" xfId="1305" builtinId="8" hidden="1"/>
    <cellStyle name="Hyperlinkki" xfId="1307" builtinId="8" hidden="1"/>
    <cellStyle name="Hyperlinkki" xfId="1309" builtinId="8" hidden="1"/>
    <cellStyle name="Hyperlinkki" xfId="1311" builtinId="8" hidden="1"/>
    <cellStyle name="Hyperlinkki" xfId="1313" builtinId="8" hidden="1"/>
    <cellStyle name="Hyperlinkki" xfId="1315" builtinId="8" hidden="1"/>
    <cellStyle name="Hyperlinkki" xfId="1317" builtinId="8" hidden="1"/>
    <cellStyle name="Hyperlinkki" xfId="1319" builtinId="8" hidden="1"/>
    <cellStyle name="Hyperlinkki" xfId="1321" builtinId="8" hidden="1"/>
    <cellStyle name="Hyperlinkki" xfId="1323" builtinId="8" hidden="1"/>
    <cellStyle name="Hyperlinkki" xfId="1325" builtinId="8" hidden="1"/>
    <cellStyle name="Hyperlinkki" xfId="1327" builtinId="8" hidden="1"/>
    <cellStyle name="Hyperlinkki" xfId="1329" builtinId="8" hidden="1"/>
    <cellStyle name="Hyperlinkki" xfId="1331" builtinId="8" hidden="1"/>
    <cellStyle name="Hyperlinkki" xfId="1333" builtinId="8" hidden="1"/>
    <cellStyle name="Hyperlinkki" xfId="1335" builtinId="8" hidden="1"/>
    <cellStyle name="Hyperlinkki" xfId="1337" builtinId="8" hidden="1"/>
    <cellStyle name="Hyperlinkki" xfId="1339" builtinId="8" hidden="1"/>
    <cellStyle name="Hyperlinkki" xfId="1341" builtinId="8" hidden="1"/>
    <cellStyle name="Hyperlinkki" xfId="1343" builtinId="8" hidden="1"/>
    <cellStyle name="Hyperlinkki" xfId="1345" builtinId="8" hidden="1"/>
    <cellStyle name="Hyperlinkki" xfId="1347" builtinId="8" hidden="1"/>
    <cellStyle name="Hyperlinkki" xfId="1349" builtinId="8" hidden="1"/>
    <cellStyle name="Hyperlinkki" xfId="1351" builtinId="8" hidden="1"/>
    <cellStyle name="Hyperlinkki" xfId="1353" builtinId="8" hidden="1"/>
    <cellStyle name="Hyperlinkki" xfId="1355" builtinId="8" hidden="1"/>
    <cellStyle name="Hyperlinkki" xfId="1357" builtinId="8" hidden="1"/>
    <cellStyle name="Hyperlinkki" xfId="1359" builtinId="8" hidden="1"/>
    <cellStyle name="Hyperlinkki" xfId="1361" builtinId="8" hidden="1"/>
    <cellStyle name="Hyperlinkki" xfId="1363" builtinId="8" hidden="1"/>
    <cellStyle name="Hyperlinkki" xfId="1365" builtinId="8" hidden="1"/>
    <cellStyle name="Hyperlinkki" xfId="1367" builtinId="8" hidden="1"/>
    <cellStyle name="Hyperlinkki" xfId="1369" builtinId="8" hidden="1"/>
    <cellStyle name="Hyperlinkki" xfId="1371" builtinId="8" hidden="1"/>
    <cellStyle name="Hyperlinkki" xfId="1373" builtinId="8" hidden="1"/>
    <cellStyle name="Hyperlinkki" xfId="1375" builtinId="8" hidden="1"/>
    <cellStyle name="Hyperlinkki" xfId="1377" builtinId="8" hidden="1"/>
    <cellStyle name="Hyperlinkki" xfId="1379" builtinId="8" hidden="1"/>
    <cellStyle name="Hyperlinkki" xfId="1381" builtinId="8" hidden="1"/>
    <cellStyle name="Hyperlinkki" xfId="1383" builtinId="8" hidden="1"/>
    <cellStyle name="Hyperlinkki" xfId="1385" builtinId="8" hidden="1"/>
    <cellStyle name="Hyperlinkki" xfId="1387" builtinId="8" hidden="1"/>
    <cellStyle name="Hyperlinkki" xfId="1389" builtinId="8" hidden="1"/>
    <cellStyle name="Hyperlinkki" xfId="1391" builtinId="8" hidden="1"/>
    <cellStyle name="Hyperlinkki" xfId="1393" builtinId="8" hidden="1"/>
    <cellStyle name="Hyperlinkki" xfId="1395" builtinId="8" hidden="1"/>
    <cellStyle name="Hyperlinkki" xfId="1397" builtinId="8" hidden="1"/>
    <cellStyle name="Hyperlinkki" xfId="1399" builtinId="8" hidden="1"/>
    <cellStyle name="Hyperlinkki" xfId="1401" builtinId="8" hidden="1"/>
    <cellStyle name="Hyperlinkki" xfId="1403" builtinId="8" hidden="1"/>
    <cellStyle name="Hyperlinkki" xfId="1405" builtinId="8" hidden="1"/>
    <cellStyle name="Hyperlinkki" xfId="1407" builtinId="8" hidden="1"/>
    <cellStyle name="Hyperlinkki" xfId="1409" builtinId="8" hidden="1"/>
    <cellStyle name="Hyperlinkki" xfId="1411" builtinId="8" hidden="1"/>
    <cellStyle name="Hyperlinkki" xfId="1413" builtinId="8" hidden="1"/>
    <cellStyle name="Hyperlinkki" xfId="1415" builtinId="8" hidden="1"/>
    <cellStyle name="Hyperlinkki" xfId="1417" builtinId="8" hidden="1"/>
    <cellStyle name="Hyperlinkki" xfId="1419" builtinId="8" hidden="1"/>
    <cellStyle name="Hyperlinkki" xfId="1421" builtinId="8" hidden="1"/>
    <cellStyle name="Hyperlinkki" xfId="1423" builtinId="8" hidden="1"/>
    <cellStyle name="Hyperlinkki" xfId="1425" builtinId="8" hidden="1"/>
    <cellStyle name="Hyperlinkki" xfId="1427" builtinId="8" hidden="1"/>
    <cellStyle name="Hyperlinkki" xfId="1429" builtinId="8" hidden="1"/>
    <cellStyle name="Hyperlinkki" xfId="1431" builtinId="8" hidden="1"/>
    <cellStyle name="Hyperlinkki" xfId="1433" builtinId="8" hidden="1"/>
    <cellStyle name="Hyperlinkki" xfId="1435" builtinId="8" hidden="1"/>
    <cellStyle name="Hyperlinkki" xfId="1437" builtinId="8" hidden="1"/>
    <cellStyle name="Hyperlinkki" xfId="1439" builtinId="8" hidden="1"/>
    <cellStyle name="Hyperlinkki" xfId="1441" builtinId="8" hidden="1"/>
    <cellStyle name="Hyperlinkki" xfId="1443" builtinId="8" hidden="1"/>
    <cellStyle name="Hyperlinkki" xfId="1445" builtinId="8" hidden="1"/>
    <cellStyle name="Hyperlinkki" xfId="1447" builtinId="8" hidden="1"/>
    <cellStyle name="Hyperlinkki" xfId="1449" builtinId="8" hidden="1"/>
    <cellStyle name="Hyperlinkki" xfId="1451" builtinId="8" hidden="1"/>
    <cellStyle name="Hyperlinkki" xfId="1453" builtinId="8" hidden="1"/>
    <cellStyle name="Hyperlinkki" xfId="1455" builtinId="8" hidden="1"/>
    <cellStyle name="Hyperlinkki" xfId="1457" builtinId="8" hidden="1"/>
    <cellStyle name="Hyperlinkki" xfId="1459" builtinId="8" hidden="1"/>
    <cellStyle name="Hyperlinkki" xfId="1461" builtinId="8" hidden="1"/>
    <cellStyle name="Hyperlinkki" xfId="1463" builtinId="8" hidden="1"/>
    <cellStyle name="Hyperlinkki" xfId="1465" builtinId="8" hidden="1"/>
    <cellStyle name="Hyperlinkki" xfId="1467" builtinId="8" hidden="1"/>
    <cellStyle name="Hyperlinkki" xfId="1469" builtinId="8" hidden="1"/>
    <cellStyle name="Hyperlinkki" xfId="1471" builtinId="8" hidden="1"/>
    <cellStyle name="Hyperlinkki" xfId="1473" builtinId="8" hidden="1"/>
    <cellStyle name="Hyperlinkki" xfId="1475" builtinId="8" hidden="1"/>
    <cellStyle name="Hyperlinkki" xfId="1477" builtinId="8" hidden="1"/>
    <cellStyle name="Hyperlinkki" xfId="1479" builtinId="8" hidden="1"/>
    <cellStyle name="Hyperlinkki" xfId="1481" builtinId="8" hidden="1"/>
    <cellStyle name="Hyperlinkki" xfId="1483" builtinId="8" hidden="1"/>
    <cellStyle name="Hyperlinkki" xfId="1485" builtinId="8" hidden="1"/>
    <cellStyle name="Hyperlinkki" xfId="1487" builtinId="8" hidden="1"/>
    <cellStyle name="Hyperlinkki" xfId="1489" builtinId="8" hidden="1"/>
    <cellStyle name="Hyperlinkki" xfId="1491" builtinId="8" hidden="1"/>
    <cellStyle name="Hyperlinkki" xfId="1493" builtinId="8" hidden="1"/>
    <cellStyle name="Hyperlinkki" xfId="1495" builtinId="8" hidden="1"/>
    <cellStyle name="Hyperlinkki" xfId="1497" builtinId="8" hidden="1"/>
    <cellStyle name="Hyperlinkki" xfId="1499" builtinId="8" hidden="1"/>
    <cellStyle name="Hyperlinkki" xfId="1501" builtinId="8" hidden="1"/>
    <cellStyle name="Hyperlinkki" xfId="1503" builtinId="8" hidden="1"/>
    <cellStyle name="Hyperlinkki" xfId="1505" builtinId="8" hidden="1"/>
    <cellStyle name="Hyperlinkki" xfId="1507" builtinId="8" hidden="1"/>
    <cellStyle name="Hyperlinkki" xfId="1509" builtinId="8" hidden="1"/>
    <cellStyle name="Hyperlinkki" xfId="1511" builtinId="8" hidden="1"/>
    <cellStyle name="Hyperlinkki" xfId="1513" builtinId="8" hidden="1"/>
    <cellStyle name="Hyperlinkki" xfId="1515" builtinId="8" hidden="1"/>
    <cellStyle name="Hyperlinkki" xfId="1517" builtinId="8" hidden="1"/>
    <cellStyle name="Hyperlinkki" xfId="1519" builtinId="8" hidden="1"/>
    <cellStyle name="Hyperlinkki" xfId="1521" builtinId="8" hidden="1"/>
    <cellStyle name="Hyperlinkki" xfId="1523" builtinId="8" hidden="1"/>
    <cellStyle name="Hyperlinkki" xfId="1525" builtinId="8" hidden="1"/>
    <cellStyle name="Hyperlinkki" xfId="1527" builtinId="8" hidden="1"/>
    <cellStyle name="Hyperlinkki" xfId="1529" builtinId="8" hidden="1"/>
    <cellStyle name="Hyperlinkki" xfId="1531" builtinId="8" hidden="1"/>
    <cellStyle name="Hyperlinkki" xfId="1533" builtinId="8" hidden="1"/>
    <cellStyle name="Hyperlinkki" xfId="1535" builtinId="8" hidden="1"/>
    <cellStyle name="Hyperlinkki" xfId="1537" builtinId="8" hidden="1"/>
    <cellStyle name="Hyperlinkki" xfId="1539" builtinId="8" hidden="1"/>
    <cellStyle name="Hyperlinkki" xfId="1541" builtinId="8" hidden="1"/>
    <cellStyle name="Hyperlinkki" xfId="1543" builtinId="8" hidden="1"/>
    <cellStyle name="Hyperlinkki" xfId="1545" builtinId="8" hidden="1"/>
    <cellStyle name="Hyperlinkki" xfId="1547" builtinId="8" hidden="1"/>
    <cellStyle name="Hyperlinkki" xfId="1549" builtinId="8" hidden="1"/>
    <cellStyle name="Hyperlinkki" xfId="1551" builtinId="8" hidden="1"/>
    <cellStyle name="Hyperlinkki" xfId="1553" builtinId="8" hidden="1"/>
    <cellStyle name="Hyperlinkki" xfId="1555" builtinId="8" hidden="1"/>
    <cellStyle name="Hyperlinkki" xfId="1557" builtinId="8" hidden="1"/>
    <cellStyle name="Hyperlinkki" xfId="1559" builtinId="8" hidden="1"/>
    <cellStyle name="Hyperlinkki" xfId="1561" builtinId="8" hidden="1"/>
    <cellStyle name="Hyperlinkki" xfId="1563" builtinId="8" hidden="1"/>
    <cellStyle name="Hyperlinkki" xfId="1565" builtinId="8" hidden="1"/>
    <cellStyle name="Normaali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131"/>
  <sheetViews>
    <sheetView tabSelected="1" zoomScale="71" zoomScaleNormal="71" workbookViewId="0">
      <pane xSplit="1" topLeftCell="B1" activePane="topRight" state="frozen"/>
      <selection activeCell="A38" sqref="A38"/>
      <selection pane="topRight" activeCell="U59" sqref="U59"/>
    </sheetView>
  </sheetViews>
  <sheetFormatPr defaultColWidth="10.875" defaultRowHeight="15.75"/>
  <cols>
    <col min="1" max="1" width="24" style="19" customWidth="1"/>
    <col min="2" max="2" width="12.625" style="19" customWidth="1"/>
    <col min="3" max="5" width="12.625" style="20" customWidth="1"/>
    <col min="6" max="7" width="12.875" style="27" customWidth="1"/>
    <col min="8" max="8" width="12.875" style="28" customWidth="1"/>
    <col min="9" max="9" width="12.875" style="21" customWidth="1"/>
    <col min="10" max="10" width="15.125" style="51" customWidth="1"/>
    <col min="11" max="12" width="12.875" style="21" customWidth="1"/>
    <col min="13" max="14" width="12.875" style="51" customWidth="1"/>
    <col min="15" max="15" width="15.125" style="51" customWidth="1"/>
    <col min="16" max="18" width="12.875" style="51" customWidth="1"/>
    <col min="19" max="21" width="15.125" style="19" customWidth="1"/>
    <col min="22" max="22" width="18.875" style="19" customWidth="1"/>
    <col min="23" max="24" width="15.125" style="19" customWidth="1"/>
    <col min="25" max="25" width="12.875" style="27" customWidth="1"/>
    <col min="26" max="26" width="12.875" style="84" customWidth="1"/>
    <col min="27" max="27" width="15.125" style="19" customWidth="1"/>
    <col min="28" max="28" width="119.125" style="19" customWidth="1"/>
    <col min="29" max="16384" width="10.875" style="19"/>
  </cols>
  <sheetData>
    <row r="1" spans="1:70">
      <c r="F1" s="19"/>
      <c r="G1" s="19"/>
      <c r="H1" s="19"/>
      <c r="I1" s="26"/>
      <c r="J1" s="50"/>
      <c r="K1" s="26"/>
      <c r="L1" s="26"/>
      <c r="M1" s="50"/>
      <c r="N1" s="50"/>
      <c r="O1" s="50"/>
      <c r="P1" s="50"/>
      <c r="Q1" s="50"/>
      <c r="R1" s="50"/>
    </row>
    <row r="2" spans="1:70">
      <c r="B2" s="19" t="s">
        <v>73</v>
      </c>
      <c r="C2" s="20" t="s">
        <v>51</v>
      </c>
      <c r="D2" s="19" t="s">
        <v>73</v>
      </c>
      <c r="E2" s="20" t="s">
        <v>51</v>
      </c>
      <c r="F2" s="62" t="s">
        <v>242</v>
      </c>
      <c r="G2" s="62" t="s">
        <v>243</v>
      </c>
      <c r="H2" s="62" t="s">
        <v>47</v>
      </c>
      <c r="I2" s="63" t="s">
        <v>244</v>
      </c>
      <c r="J2" s="53" t="s">
        <v>245</v>
      </c>
      <c r="K2" s="130" t="s">
        <v>246</v>
      </c>
      <c r="L2" s="130" t="s">
        <v>247</v>
      </c>
      <c r="M2" s="130" t="s">
        <v>246</v>
      </c>
      <c r="N2" s="130" t="s">
        <v>247</v>
      </c>
      <c r="O2" s="53" t="s">
        <v>248</v>
      </c>
      <c r="P2" s="78" t="s">
        <v>249</v>
      </c>
      <c r="Q2" s="78" t="s">
        <v>250</v>
      </c>
      <c r="R2" s="78" t="s">
        <v>251</v>
      </c>
      <c r="T2" s="54"/>
      <c r="U2" s="54"/>
      <c r="V2" s="54" t="s">
        <v>390</v>
      </c>
      <c r="W2" s="132" t="s">
        <v>252</v>
      </c>
      <c r="X2" s="132" t="s">
        <v>253</v>
      </c>
      <c r="Y2" s="133" t="s">
        <v>132</v>
      </c>
      <c r="Z2" s="85" t="s">
        <v>51</v>
      </c>
      <c r="AA2" s="25" t="s">
        <v>40</v>
      </c>
      <c r="AB2" s="27" t="s">
        <v>254</v>
      </c>
    </row>
    <row r="3" spans="1:70">
      <c r="A3" s="27" t="s">
        <v>38</v>
      </c>
      <c r="B3" s="19" t="s">
        <v>142</v>
      </c>
      <c r="C3" s="104" t="s">
        <v>142</v>
      </c>
      <c r="D3" s="19" t="s">
        <v>142</v>
      </c>
      <c r="E3" s="104" t="s">
        <v>255</v>
      </c>
      <c r="F3" s="21"/>
      <c r="G3" s="21"/>
      <c r="H3" s="21"/>
      <c r="L3" s="63" t="s">
        <v>358</v>
      </c>
      <c r="M3" s="127"/>
      <c r="P3" s="63" t="s">
        <v>386</v>
      </c>
      <c r="R3" s="63" t="s">
        <v>358</v>
      </c>
      <c r="S3" s="21"/>
      <c r="T3" s="21"/>
      <c r="U3" s="21"/>
      <c r="V3" s="21"/>
      <c r="W3" s="21"/>
      <c r="X3" s="21"/>
      <c r="Y3" s="115"/>
      <c r="Z3" s="116" t="s">
        <v>134</v>
      </c>
      <c r="AA3" s="23"/>
    </row>
    <row r="4" spans="1:70">
      <c r="F4" s="90">
        <v>44499</v>
      </c>
      <c r="G4" s="90">
        <v>44500</v>
      </c>
      <c r="H4" s="90">
        <v>44506</v>
      </c>
      <c r="I4" s="90">
        <v>44507</v>
      </c>
      <c r="J4" s="51" t="s">
        <v>70</v>
      </c>
      <c r="K4" s="90">
        <v>44520</v>
      </c>
      <c r="L4" s="90">
        <v>44521</v>
      </c>
      <c r="M4" s="91">
        <v>44541</v>
      </c>
      <c r="N4" s="91">
        <v>44542</v>
      </c>
      <c r="O4" s="51" t="s">
        <v>70</v>
      </c>
      <c r="P4" s="91">
        <v>44563</v>
      </c>
      <c r="Q4" s="91">
        <v>44590</v>
      </c>
      <c r="R4" s="91">
        <v>44591</v>
      </c>
      <c r="S4" s="160" t="s">
        <v>70</v>
      </c>
      <c r="T4" s="91">
        <v>44597</v>
      </c>
      <c r="U4" s="91">
        <v>44598</v>
      </c>
      <c r="V4" s="160" t="s">
        <v>70</v>
      </c>
      <c r="W4" s="91">
        <v>44618</v>
      </c>
      <c r="X4" s="91">
        <v>44619</v>
      </c>
      <c r="Y4" s="90">
        <v>44288</v>
      </c>
      <c r="Z4" s="86"/>
      <c r="AA4" s="23" t="s">
        <v>70</v>
      </c>
    </row>
    <row r="5" spans="1:70">
      <c r="A5" s="24" t="s">
        <v>80</v>
      </c>
      <c r="B5" s="122">
        <v>65.643883682256217</v>
      </c>
      <c r="C5" s="122">
        <v>45.36</v>
      </c>
      <c r="D5" s="122">
        <v>60.077600000000004</v>
      </c>
      <c r="E5" s="136">
        <v>38.36</v>
      </c>
      <c r="F5" s="70">
        <v>54.461333333333329</v>
      </c>
      <c r="G5" s="70">
        <v>54.461333333333329</v>
      </c>
      <c r="H5" s="55"/>
      <c r="I5" s="57"/>
      <c r="J5" s="58">
        <f>AVERAGE(F5:G5)*1.1</f>
        <v>59.907466666666664</v>
      </c>
      <c r="K5" s="56"/>
      <c r="L5" s="149"/>
      <c r="M5" s="126"/>
      <c r="N5" s="111"/>
      <c r="O5" s="58">
        <f t="shared" ref="O5:O10" si="0">J5</f>
        <v>59.907466666666664</v>
      </c>
      <c r="P5" s="157"/>
      <c r="Q5" s="120"/>
      <c r="R5" s="163"/>
      <c r="S5" s="162">
        <v>59.907466666666664</v>
      </c>
      <c r="T5" s="159"/>
      <c r="U5" s="159"/>
      <c r="V5" s="184">
        <v>59.907466666666664</v>
      </c>
      <c r="W5" s="134"/>
      <c r="X5" s="134"/>
      <c r="Y5" s="120"/>
      <c r="Z5" s="73"/>
      <c r="AA5" s="102"/>
      <c r="AB5" s="64"/>
    </row>
    <row r="6" spans="1:70">
      <c r="A6" s="24" t="s">
        <v>35</v>
      </c>
      <c r="B6" s="122">
        <v>102.87261725332182</v>
      </c>
      <c r="C6" s="122">
        <v>76.03</v>
      </c>
      <c r="D6" s="122">
        <v>62.875948469792426</v>
      </c>
      <c r="E6" s="136">
        <v>64.52</v>
      </c>
      <c r="F6" s="70"/>
      <c r="G6" s="70"/>
      <c r="H6" s="55">
        <v>61.437333333333328</v>
      </c>
      <c r="I6" s="57">
        <v>94.18218109349263</v>
      </c>
      <c r="J6" s="58">
        <f>AVERAGE(H6:I6)*1.1</f>
        <v>85.590732934754286</v>
      </c>
      <c r="K6" s="56"/>
      <c r="L6" s="149"/>
      <c r="M6" s="126"/>
      <c r="N6" s="111"/>
      <c r="O6" s="58">
        <f t="shared" si="0"/>
        <v>85.590732934754286</v>
      </c>
      <c r="P6" s="157"/>
      <c r="Q6" s="120"/>
      <c r="R6" s="163"/>
      <c r="S6" s="162">
        <v>85.590732934754286</v>
      </c>
      <c r="T6" s="159"/>
      <c r="U6" s="159"/>
      <c r="V6" s="184">
        <v>85.590732934754286</v>
      </c>
      <c r="W6" s="134"/>
      <c r="X6" s="134"/>
      <c r="Y6" s="120"/>
      <c r="Z6" s="73"/>
      <c r="AA6" s="102"/>
      <c r="AB6" s="64"/>
    </row>
    <row r="7" spans="1:70">
      <c r="A7" s="24" t="s">
        <v>89</v>
      </c>
      <c r="B7" s="122"/>
      <c r="C7" s="122"/>
      <c r="D7" s="122">
        <v>89.306163386812059</v>
      </c>
      <c r="E7" s="136">
        <v>72.38</v>
      </c>
      <c r="F7" s="74">
        <v>165.71251518016589</v>
      </c>
      <c r="G7" s="70">
        <v>139.21097131824291</v>
      </c>
      <c r="H7" s="55">
        <v>80.148352044352066</v>
      </c>
      <c r="I7" s="57">
        <v>61.671999999999997</v>
      </c>
      <c r="J7" s="58">
        <f>AVERAGE(G7:I7)</f>
        <v>93.677107787531668</v>
      </c>
      <c r="K7" s="56"/>
      <c r="L7" s="149"/>
      <c r="M7" s="126"/>
      <c r="N7" s="114"/>
      <c r="O7" s="58">
        <f t="shared" si="0"/>
        <v>93.677107787531668</v>
      </c>
      <c r="P7" s="157"/>
      <c r="Q7" s="120"/>
      <c r="R7" s="163"/>
      <c r="S7" s="162">
        <v>93.677107787531668</v>
      </c>
      <c r="T7" s="159"/>
      <c r="U7" s="159"/>
      <c r="V7" s="184">
        <v>93.677107787531668</v>
      </c>
      <c r="W7" s="134"/>
      <c r="X7" s="134"/>
      <c r="Y7" s="120"/>
      <c r="Z7" s="73"/>
      <c r="AA7" s="102"/>
      <c r="AB7" s="64"/>
    </row>
    <row r="8" spans="1:70" s="172" customFormat="1">
      <c r="A8" s="182" t="s">
        <v>163</v>
      </c>
      <c r="B8" s="122">
        <v>177.94892390688929</v>
      </c>
      <c r="C8" s="123"/>
      <c r="D8" s="122">
        <v>102.31521046841526</v>
      </c>
      <c r="E8" s="137">
        <v>160.33000000000001</v>
      </c>
      <c r="F8" s="178">
        <v>126.44368442063251</v>
      </c>
      <c r="G8" s="175">
        <v>96.592268475471855</v>
      </c>
      <c r="H8" s="176">
        <v>101.35417325017325</v>
      </c>
      <c r="I8" s="126">
        <v>87.354349883025606</v>
      </c>
      <c r="J8" s="58">
        <f>AVERAGE(G8:I8)</f>
        <v>95.100263869556898</v>
      </c>
      <c r="K8" s="185"/>
      <c r="L8" s="149"/>
      <c r="M8" s="126"/>
      <c r="N8" s="114"/>
      <c r="O8" s="58">
        <f t="shared" si="0"/>
        <v>95.100263869556898</v>
      </c>
      <c r="P8" s="157"/>
      <c r="Q8" s="120"/>
      <c r="R8" s="163"/>
      <c r="S8" s="162">
        <v>95.100263869556898</v>
      </c>
      <c r="T8" s="134"/>
      <c r="U8" s="134"/>
      <c r="V8" s="184">
        <v>95.100263869556898</v>
      </c>
      <c r="W8" s="134"/>
      <c r="X8" s="134"/>
      <c r="Y8" s="120"/>
      <c r="Z8" s="73"/>
      <c r="AA8" s="102"/>
      <c r="AB8" s="6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</row>
    <row r="9" spans="1:70">
      <c r="A9" s="183" t="s">
        <v>34</v>
      </c>
      <c r="B9" s="122">
        <v>126.36497126881621</v>
      </c>
      <c r="C9" s="122">
        <v>90.55</v>
      </c>
      <c r="D9" s="122">
        <v>82.601111714289999</v>
      </c>
      <c r="E9" s="136">
        <v>93.49</v>
      </c>
      <c r="F9" s="175">
        <v>133.06202668347521</v>
      </c>
      <c r="G9" s="175">
        <v>89.031869115667106</v>
      </c>
      <c r="H9" s="176">
        <v>93.513365409365463</v>
      </c>
      <c r="I9" s="126"/>
      <c r="J9" s="58">
        <f>AVERAGE(F9:H9)</f>
        <v>105.20242040283593</v>
      </c>
      <c r="K9" s="186"/>
      <c r="L9" s="150"/>
      <c r="M9" s="126"/>
      <c r="N9" s="111"/>
      <c r="O9" s="58">
        <f t="shared" si="0"/>
        <v>105.20242040283593</v>
      </c>
      <c r="P9" s="157"/>
      <c r="Q9" s="120"/>
      <c r="R9" s="163"/>
      <c r="S9" s="162">
        <v>105.20242040283593</v>
      </c>
      <c r="T9" s="134"/>
      <c r="U9" s="134"/>
      <c r="V9" s="184">
        <v>105.20242040283593</v>
      </c>
      <c r="W9" s="134"/>
      <c r="X9" s="134"/>
      <c r="Y9" s="120"/>
      <c r="Z9" s="73"/>
      <c r="AA9" s="102"/>
      <c r="AB9" s="6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/>
      <c r="BF9" s="174"/>
      <c r="BG9" s="174"/>
      <c r="BH9" s="174"/>
      <c r="BI9" s="174"/>
      <c r="BJ9" s="174"/>
      <c r="BK9" s="174"/>
      <c r="BL9" s="174"/>
      <c r="BM9" s="174"/>
      <c r="BN9" s="174"/>
      <c r="BO9" s="174"/>
      <c r="BP9" s="174"/>
      <c r="BQ9" s="174"/>
      <c r="BR9" s="174"/>
    </row>
    <row r="10" spans="1:70">
      <c r="A10" s="183" t="s">
        <v>48</v>
      </c>
      <c r="B10" s="122">
        <v>172.6076395154291</v>
      </c>
      <c r="C10" s="123">
        <v>105.24</v>
      </c>
      <c r="D10" s="122">
        <v>102.77292257779531</v>
      </c>
      <c r="E10" s="137">
        <v>94.37</v>
      </c>
      <c r="F10" s="178">
        <v>188.15184704275643</v>
      </c>
      <c r="G10" s="175">
        <v>88.909927190508753</v>
      </c>
      <c r="H10" s="176">
        <v>97.611969507969434</v>
      </c>
      <c r="I10" s="126">
        <v>159.5837927389307</v>
      </c>
      <c r="J10" s="58">
        <f>AVERAGE(G10:I10)</f>
        <v>115.36856314580297</v>
      </c>
      <c r="K10" s="186"/>
      <c r="L10" s="150"/>
      <c r="M10" s="126"/>
      <c r="N10" s="111"/>
      <c r="O10" s="58">
        <f t="shared" si="0"/>
        <v>115.36856314580297</v>
      </c>
      <c r="P10" s="157"/>
      <c r="Q10" s="120"/>
      <c r="R10" s="163"/>
      <c r="S10" s="162">
        <v>115.36856314580297</v>
      </c>
      <c r="T10" s="134"/>
      <c r="U10" s="134"/>
      <c r="V10" s="184">
        <v>115.36856314580297</v>
      </c>
      <c r="W10" s="134"/>
      <c r="X10" s="134"/>
      <c r="Y10" s="120"/>
      <c r="Z10" s="73"/>
      <c r="AA10" s="102"/>
      <c r="AB10" s="6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</row>
    <row r="11" spans="1:70" s="172" customFormat="1">
      <c r="A11" s="182" t="s">
        <v>352</v>
      </c>
      <c r="B11" s="122"/>
      <c r="C11" s="123"/>
      <c r="D11" s="123"/>
      <c r="E11" s="137"/>
      <c r="F11" s="178">
        <v>217.02042567496588</v>
      </c>
      <c r="G11" s="175">
        <v>143.53990966135717</v>
      </c>
      <c r="H11" s="176">
        <v>129.09400099000109</v>
      </c>
      <c r="I11" s="141">
        <v>216.1820077982843</v>
      </c>
      <c r="J11" s="58">
        <f>AVERAGE(G11:I11)</f>
        <v>162.93863948321419</v>
      </c>
      <c r="K11" s="186">
        <v>187.997676071055</v>
      </c>
      <c r="L11" s="151"/>
      <c r="M11" s="126"/>
      <c r="N11" s="111"/>
      <c r="O11" s="58">
        <f>AVERAGE(G11:H11,K11)</f>
        <v>153.54386224080443</v>
      </c>
      <c r="P11" s="157"/>
      <c r="Q11" s="120">
        <v>124.19</v>
      </c>
      <c r="R11" s="163"/>
      <c r="S11" s="162">
        <f>AVERAGE(G11:H11,Q11)</f>
        <v>132.27463688378609</v>
      </c>
      <c r="T11" s="120">
        <v>171.79209582224286</v>
      </c>
      <c r="U11" s="120">
        <v>137.25281346479449</v>
      </c>
      <c r="V11" s="184">
        <f>AVERAGE(H11,Q11,U11)</f>
        <v>130.17893815159854</v>
      </c>
      <c r="W11" s="134"/>
      <c r="X11" s="134"/>
      <c r="Y11" s="121"/>
      <c r="Z11" s="73"/>
      <c r="AA11" s="102"/>
      <c r="AB11" s="6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</row>
    <row r="12" spans="1:70">
      <c r="A12" s="183" t="s">
        <v>143</v>
      </c>
      <c r="B12" s="122">
        <v>163.96377866079752</v>
      </c>
      <c r="C12" s="122">
        <v>90.16</v>
      </c>
      <c r="D12" s="122">
        <v>104.49291907938789</v>
      </c>
      <c r="E12" s="136">
        <v>102.64</v>
      </c>
      <c r="F12" s="175">
        <v>156.82502699863443</v>
      </c>
      <c r="G12" s="175">
        <v>106.65247730101893</v>
      </c>
      <c r="H12" s="176">
        <v>135.68740758340749</v>
      </c>
      <c r="I12" s="141">
        <v>189.84113612338609</v>
      </c>
      <c r="J12" s="58">
        <f>AVERAGE(F12:H12)</f>
        <v>133.05497062768694</v>
      </c>
      <c r="K12" s="187"/>
      <c r="L12" s="150"/>
      <c r="M12" s="126"/>
      <c r="N12" s="111"/>
      <c r="O12" s="58">
        <f>J12</f>
        <v>133.05497062768694</v>
      </c>
      <c r="P12" s="157"/>
      <c r="Q12" s="120"/>
      <c r="R12" s="163"/>
      <c r="S12" s="162">
        <v>133.05497062768694</v>
      </c>
      <c r="T12" s="120"/>
      <c r="U12" s="120"/>
      <c r="V12" s="184">
        <v>133.05497062768694</v>
      </c>
      <c r="W12" s="134"/>
      <c r="X12" s="134"/>
      <c r="Y12" s="120"/>
      <c r="Z12" s="73"/>
      <c r="AA12" s="102"/>
      <c r="AB12" s="6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</row>
    <row r="13" spans="1:70" s="172" customFormat="1">
      <c r="A13" s="182" t="s">
        <v>113</v>
      </c>
      <c r="B13" s="122">
        <v>191.99072307122574</v>
      </c>
      <c r="C13" s="123"/>
      <c r="D13" s="122">
        <v>179.8761699858882</v>
      </c>
      <c r="E13" s="137"/>
      <c r="F13" s="178">
        <v>245.69990881395105</v>
      </c>
      <c r="G13" s="175">
        <v>150.3076865076342</v>
      </c>
      <c r="H13" s="177">
        <v>179.58405148005136</v>
      </c>
      <c r="I13" s="126"/>
      <c r="J13" s="58">
        <f>AVERAGE(F13:H13)</f>
        <v>191.86388226721223</v>
      </c>
      <c r="K13" s="187">
        <v>135.83466666666666</v>
      </c>
      <c r="L13" s="151"/>
      <c r="M13" s="126">
        <v>135.83466666666666</v>
      </c>
      <c r="N13" s="111"/>
      <c r="O13" s="58">
        <f>AVERAGE(G13,K13,M13)</f>
        <v>140.65900661365583</v>
      </c>
      <c r="P13" s="157"/>
      <c r="Q13" s="121">
        <v>218.40853018021036</v>
      </c>
      <c r="R13" s="164"/>
      <c r="S13" s="162">
        <f>AVERAGE(G13,K13,M13)</f>
        <v>140.65900661365583</v>
      </c>
      <c r="T13" s="120">
        <v>135.5</v>
      </c>
      <c r="U13" s="120">
        <v>135.5</v>
      </c>
      <c r="V13" s="184">
        <f>AVERAGE(M13,T13,U13)</f>
        <v>135.61155555555555</v>
      </c>
      <c r="W13" s="134"/>
      <c r="X13" s="134"/>
      <c r="Y13" s="120"/>
      <c r="Z13" s="73"/>
      <c r="AA13" s="102"/>
      <c r="AB13" s="6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</row>
    <row r="14" spans="1:70">
      <c r="A14" s="182" t="s">
        <v>50</v>
      </c>
      <c r="B14" s="122">
        <v>147.79053991357424</v>
      </c>
      <c r="C14" s="123">
        <v>130.44999999999999</v>
      </c>
      <c r="D14" s="122">
        <v>192.59447744842382</v>
      </c>
      <c r="E14" s="137">
        <v>156.16999999999999</v>
      </c>
      <c r="F14" s="178">
        <v>201.76672255489007</v>
      </c>
      <c r="G14" s="175">
        <v>135.79659741381505</v>
      </c>
      <c r="H14" s="176">
        <v>156.23982813582808</v>
      </c>
      <c r="I14" s="126"/>
      <c r="J14" s="58">
        <f>AVERAGE(F14:H14)</f>
        <v>164.60104936817774</v>
      </c>
      <c r="K14" s="186">
        <v>217.42296342737706</v>
      </c>
      <c r="L14" s="151"/>
      <c r="M14" s="126">
        <v>142.76082163210856</v>
      </c>
      <c r="N14" s="114">
        <v>184.01518470257946</v>
      </c>
      <c r="O14" s="58">
        <f>AVERAGE(G14:H14,M14)</f>
        <v>144.93241572725057</v>
      </c>
      <c r="P14" s="157"/>
      <c r="Q14" s="121">
        <v>227.46594292222156</v>
      </c>
      <c r="R14" s="163"/>
      <c r="S14" s="162">
        <f>AVERAGE(G14:H14,M14)</f>
        <v>144.93241572725057</v>
      </c>
      <c r="T14" s="120"/>
      <c r="U14" s="120"/>
      <c r="V14" s="184">
        <v>144.93241572725057</v>
      </c>
      <c r="W14" s="134"/>
      <c r="X14" s="134"/>
      <c r="Y14" s="120"/>
      <c r="Z14" s="73"/>
      <c r="AA14" s="102"/>
      <c r="AB14" s="6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</row>
    <row r="15" spans="1:70" s="172" customFormat="1" ht="15" customHeight="1">
      <c r="A15" s="182" t="s">
        <v>258</v>
      </c>
      <c r="B15" s="122"/>
      <c r="C15" s="123"/>
      <c r="D15" s="123"/>
      <c r="E15" s="137"/>
      <c r="F15" s="178">
        <v>216.83133018174175</v>
      </c>
      <c r="G15" s="178">
        <v>188.78036389502819</v>
      </c>
      <c r="H15" s="176">
        <v>148.45842035442021</v>
      </c>
      <c r="I15" s="141">
        <v>222.90586188371887</v>
      </c>
      <c r="J15" s="58">
        <f>AVERAGE(F15:H15)</f>
        <v>184.69003814373005</v>
      </c>
      <c r="K15" s="187">
        <v>186.7158927203065</v>
      </c>
      <c r="L15" s="151"/>
      <c r="M15" s="126"/>
      <c r="N15" s="111"/>
      <c r="O15" s="58">
        <f>AVERAGE(G15:H15,K15)</f>
        <v>174.6515589899183</v>
      </c>
      <c r="P15" s="157"/>
      <c r="Q15" s="120">
        <v>144.01983854759848</v>
      </c>
      <c r="R15" s="164"/>
      <c r="S15" s="162">
        <f>AVERAGE(H15,K15,Q15)</f>
        <v>159.73138387410839</v>
      </c>
      <c r="T15" s="120">
        <v>148.86265092774767</v>
      </c>
      <c r="U15" s="120">
        <v>198.88014142017732</v>
      </c>
      <c r="V15" s="184">
        <f>AVERAGE(H15,Q15,T15)</f>
        <v>147.11363660992211</v>
      </c>
      <c r="W15" s="134"/>
      <c r="X15" s="134"/>
      <c r="Y15" s="120"/>
      <c r="Z15" s="73"/>
      <c r="AA15" s="102"/>
      <c r="AB15" s="6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</row>
    <row r="16" spans="1:70">
      <c r="A16" s="182" t="s">
        <v>146</v>
      </c>
      <c r="B16" s="122">
        <v>153.91653384817488</v>
      </c>
      <c r="C16" s="123"/>
      <c r="D16" s="122">
        <v>161.49230995115511</v>
      </c>
      <c r="E16" s="137"/>
      <c r="F16" s="178">
        <v>231.45471499107043</v>
      </c>
      <c r="G16" s="175">
        <v>159.3313889693367</v>
      </c>
      <c r="H16" s="176">
        <v>162.239234135234</v>
      </c>
      <c r="I16" s="141">
        <v>260.58024018715878</v>
      </c>
      <c r="J16" s="58">
        <f>AVERAGE(F16:H16)</f>
        <v>184.34177936521371</v>
      </c>
      <c r="K16" s="186">
        <v>228.17879763148727</v>
      </c>
      <c r="L16" s="151"/>
      <c r="M16" s="141">
        <v>197.23881362919852</v>
      </c>
      <c r="N16" s="111">
        <v>135.83466666666666</v>
      </c>
      <c r="O16" s="58">
        <f>AVERAGE(G16:H16,N16)</f>
        <v>152.46842992374579</v>
      </c>
      <c r="P16" s="157"/>
      <c r="Q16" s="120"/>
      <c r="R16" s="163"/>
      <c r="S16" s="162">
        <f>AVERAGE(H16,N16)</f>
        <v>149.03695040095033</v>
      </c>
      <c r="T16" s="120"/>
      <c r="U16" s="120"/>
      <c r="V16" s="184">
        <v>149.03695040095033</v>
      </c>
      <c r="W16" s="134"/>
      <c r="X16" s="134"/>
      <c r="Y16" s="120"/>
      <c r="Z16" s="73"/>
      <c r="AA16" s="102"/>
      <c r="AB16" s="6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</row>
    <row r="17" spans="1:70">
      <c r="A17" s="182" t="s">
        <v>147</v>
      </c>
      <c r="B17" s="122">
        <v>165.76292019824507</v>
      </c>
      <c r="C17" s="123">
        <v>135.09</v>
      </c>
      <c r="D17" s="122">
        <v>120.12365771302738</v>
      </c>
      <c r="E17" s="137">
        <v>106.95</v>
      </c>
      <c r="F17" s="178">
        <v>204.91831410862486</v>
      </c>
      <c r="G17" s="175">
        <v>157.92905683001794</v>
      </c>
      <c r="H17" s="176">
        <v>124.46079635679638</v>
      </c>
      <c r="I17" s="126">
        <v>172.9621828264448</v>
      </c>
      <c r="J17" s="58">
        <f>AVERAGE(G17:I17)</f>
        <v>151.78401200441971</v>
      </c>
      <c r="K17" s="186"/>
      <c r="L17" s="166"/>
      <c r="M17" s="126"/>
      <c r="N17" s="111"/>
      <c r="O17" s="58">
        <f>J17</f>
        <v>151.78401200441971</v>
      </c>
      <c r="P17" s="157"/>
      <c r="Q17" s="120"/>
      <c r="R17" s="163"/>
      <c r="S17" s="162">
        <v>151.78401200441971</v>
      </c>
      <c r="T17" s="120"/>
      <c r="U17" s="120"/>
      <c r="V17" s="184">
        <v>151.78401200441971</v>
      </c>
      <c r="W17" s="134"/>
      <c r="X17" s="134"/>
      <c r="Y17" s="120"/>
      <c r="Z17" s="73"/>
      <c r="AA17" s="102"/>
      <c r="AB17" s="6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</row>
    <row r="18" spans="1:70" s="172" customFormat="1">
      <c r="A18" s="182" t="s">
        <v>151</v>
      </c>
      <c r="B18" s="122">
        <v>293.6460034188035</v>
      </c>
      <c r="C18" s="123"/>
      <c r="D18" s="122">
        <v>181.23812640809106</v>
      </c>
      <c r="E18" s="137"/>
      <c r="F18" s="178">
        <v>249.67091417165673</v>
      </c>
      <c r="G18" s="178">
        <v>184.51239651449347</v>
      </c>
      <c r="H18" s="176">
        <v>175.90124779724781</v>
      </c>
      <c r="I18" s="141">
        <v>283.24725344424212</v>
      </c>
      <c r="J18" s="58">
        <f>AVERAGE(F18:H18)</f>
        <v>203.36151949446602</v>
      </c>
      <c r="K18" s="186">
        <v>304.75142041100662</v>
      </c>
      <c r="L18" s="151"/>
      <c r="M18" s="126">
        <v>154.92524505880911</v>
      </c>
      <c r="N18" s="114">
        <v>179.85182859261613</v>
      </c>
      <c r="O18" s="58">
        <f>AVERAGE(H18,M18:N18)</f>
        <v>170.22610714955769</v>
      </c>
      <c r="P18" s="158"/>
      <c r="Q18" s="120">
        <v>164.22483620285396</v>
      </c>
      <c r="R18" s="164"/>
      <c r="S18" s="162">
        <f>AVERAGE(H18,M18,Q18)</f>
        <v>165.01710968630363</v>
      </c>
      <c r="T18" s="120">
        <v>197.31383327546985</v>
      </c>
      <c r="U18" s="120">
        <v>147.13230753908965</v>
      </c>
      <c r="V18" s="184">
        <f>AVERAGE(M18,Q18,U18)</f>
        <v>155.42746293358425</v>
      </c>
      <c r="W18" s="134"/>
      <c r="X18" s="134"/>
      <c r="Y18" s="120"/>
      <c r="Z18" s="73"/>
      <c r="AA18" s="102"/>
      <c r="AB18" s="6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</row>
    <row r="19" spans="1:70" s="172" customFormat="1">
      <c r="A19" s="182" t="s">
        <v>109</v>
      </c>
      <c r="B19" s="122">
        <v>200.66450169860295</v>
      </c>
      <c r="C19" s="123"/>
      <c r="D19" s="122">
        <v>174.25669567527291</v>
      </c>
      <c r="E19" s="137">
        <v>198.58</v>
      </c>
      <c r="F19" s="178">
        <v>311.00088580733279</v>
      </c>
      <c r="G19" s="175"/>
      <c r="H19" s="176">
        <v>178.57425047025066</v>
      </c>
      <c r="I19" s="141">
        <v>182.63205545446681</v>
      </c>
      <c r="J19" s="58">
        <f>AVERAGE(F19:I19)</f>
        <v>224.06906391068341</v>
      </c>
      <c r="K19" s="186">
        <v>246.792521072797</v>
      </c>
      <c r="L19" s="151"/>
      <c r="M19" s="126">
        <v>172.85176379289442</v>
      </c>
      <c r="N19" s="111">
        <v>170.12673722125101</v>
      </c>
      <c r="O19" s="58">
        <f>AVERAGE(H19,M19:N19)</f>
        <v>173.85091716146539</v>
      </c>
      <c r="P19" s="157"/>
      <c r="Q19" s="120"/>
      <c r="R19" s="163"/>
      <c r="S19" s="162">
        <f>AVERAGE(H19,M19,N19)</f>
        <v>173.85091716146539</v>
      </c>
      <c r="T19" s="120">
        <v>146.51724337460936</v>
      </c>
      <c r="U19" s="120">
        <v>161.87187531122402</v>
      </c>
      <c r="V19" s="184">
        <f>AVERAGE(N19,T19,U19)</f>
        <v>159.50528530236147</v>
      </c>
      <c r="W19" s="134"/>
      <c r="X19" s="134"/>
      <c r="Y19" s="120"/>
      <c r="Z19" s="73"/>
      <c r="AA19" s="102"/>
      <c r="AB19" s="6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</row>
    <row r="20" spans="1:70">
      <c r="A20" s="19" t="s">
        <v>108</v>
      </c>
      <c r="B20" s="122">
        <v>182.28518929288941</v>
      </c>
      <c r="C20" s="123"/>
      <c r="D20" s="122">
        <v>133.42290371978012</v>
      </c>
      <c r="E20" s="137">
        <v>154.63</v>
      </c>
      <c r="F20" s="74">
        <v>243.99804937493428</v>
      </c>
      <c r="G20" s="70">
        <v>158.84362126870417</v>
      </c>
      <c r="H20" s="93">
        <v>207.91787981387969</v>
      </c>
      <c r="I20" s="75">
        <v>270.63136227363304</v>
      </c>
      <c r="J20" s="58">
        <f>AVERAGE(F20:H20)</f>
        <v>203.58651681917272</v>
      </c>
      <c r="K20" s="57">
        <v>203.60199512365031</v>
      </c>
      <c r="L20" s="150"/>
      <c r="M20" s="126">
        <v>189.14859900569894</v>
      </c>
      <c r="N20" s="114">
        <v>215.12912082207734</v>
      </c>
      <c r="O20" s="58">
        <f>AVERAGE(G20,K20,M20)</f>
        <v>183.8647384660178</v>
      </c>
      <c r="P20" s="157"/>
      <c r="Q20" s="121">
        <v>224.6254525356735</v>
      </c>
      <c r="R20" s="163"/>
      <c r="S20" s="162">
        <f>AVERAGE(G20,K20,M20)</f>
        <v>183.8647384660178</v>
      </c>
      <c r="T20" s="188">
        <v>264.80641979056008</v>
      </c>
      <c r="U20" s="188">
        <v>202.94348172492778</v>
      </c>
      <c r="V20" s="184">
        <f>AVERAGE(G20,M20,U20)</f>
        <v>183.64523399977693</v>
      </c>
      <c r="W20" s="134"/>
      <c r="X20" s="134"/>
      <c r="Y20" s="120"/>
      <c r="Z20" s="73"/>
      <c r="AA20" s="102"/>
      <c r="AB20" s="64"/>
    </row>
    <row r="21" spans="1:70">
      <c r="A21" s="19" t="s">
        <v>271</v>
      </c>
      <c r="B21" s="122"/>
      <c r="C21" s="123"/>
      <c r="D21" s="123"/>
      <c r="E21" s="137"/>
      <c r="F21" s="74">
        <v>354.24072192457186</v>
      </c>
      <c r="G21" s="70"/>
      <c r="H21" s="55">
        <v>193.4836653796655</v>
      </c>
      <c r="I21" s="75">
        <v>313.40061970366526</v>
      </c>
      <c r="J21" s="58">
        <f>AVERAGE(F21:I21)</f>
        <v>287.04166900263419</v>
      </c>
      <c r="K21" s="57"/>
      <c r="L21" s="151"/>
      <c r="M21" s="141">
        <v>256.37304425851812</v>
      </c>
      <c r="N21" s="111">
        <v>181.79049059801915</v>
      </c>
      <c r="O21" s="58">
        <f>AVERAGE(H21,M21:N21)</f>
        <v>210.54906674540089</v>
      </c>
      <c r="P21" s="157"/>
      <c r="Q21" s="120">
        <v>210.1014356535139</v>
      </c>
      <c r="R21" s="164"/>
      <c r="S21" s="162">
        <f>AVERAGE(H21,N21,Q21)</f>
        <v>195.12519721039951</v>
      </c>
      <c r="T21" s="188">
        <v>206.75718473942069</v>
      </c>
      <c r="U21" s="188">
        <v>192.14774424858086</v>
      </c>
      <c r="V21" s="184">
        <f>AVERAGE(H21,N21,U21)</f>
        <v>189.14063340875518</v>
      </c>
      <c r="W21" s="134"/>
      <c r="X21" s="134"/>
      <c r="Y21" s="120"/>
      <c r="Z21" s="73"/>
      <c r="AA21" s="102"/>
      <c r="AB21" s="64"/>
    </row>
    <row r="22" spans="1:70">
      <c r="A22" s="24" t="s">
        <v>217</v>
      </c>
      <c r="B22" s="122"/>
      <c r="C22" s="122"/>
      <c r="D22" s="122">
        <v>160.0871409398242</v>
      </c>
      <c r="E22" s="136"/>
      <c r="F22" s="74">
        <v>271.35386406135081</v>
      </c>
      <c r="G22" s="74">
        <v>223.77769641541548</v>
      </c>
      <c r="H22" s="55"/>
      <c r="I22" s="57"/>
      <c r="J22" s="58">
        <f>AVERAGE(F22:G22)*1.1</f>
        <v>272.32235826222148</v>
      </c>
      <c r="K22" s="75">
        <v>293.71693765238604</v>
      </c>
      <c r="L22" s="151"/>
      <c r="M22" s="126">
        <v>221.62586346550242</v>
      </c>
      <c r="N22" s="111">
        <v>222.21636061232039</v>
      </c>
      <c r="O22" s="58">
        <f>AVERAGE(G22,M22:N22)</f>
        <v>222.5399734977461</v>
      </c>
      <c r="P22" s="157"/>
      <c r="Q22" s="120">
        <v>209.1367408052522</v>
      </c>
      <c r="R22" s="163"/>
      <c r="S22" s="162">
        <f>AVERAGE(M22:N22,Q22)</f>
        <v>217.65965496102501</v>
      </c>
      <c r="T22" s="188">
        <v>188.08650619141321</v>
      </c>
      <c r="U22" s="188">
        <v>219.27651628323886</v>
      </c>
      <c r="V22" s="184">
        <f>AVERAGE(T22:U22,Q22)</f>
        <v>205.49992109330142</v>
      </c>
      <c r="W22" s="134"/>
      <c r="X22" s="134"/>
      <c r="Y22" s="120"/>
      <c r="Z22" s="73"/>
      <c r="AA22" s="102"/>
      <c r="AB22" s="64"/>
    </row>
    <row r="23" spans="1:70">
      <c r="A23" s="19" t="s">
        <v>215</v>
      </c>
      <c r="B23" s="122"/>
      <c r="C23" s="123"/>
      <c r="D23" s="122">
        <v>240.64877334716087</v>
      </c>
      <c r="E23" s="137"/>
      <c r="F23" s="70"/>
      <c r="G23" s="70"/>
      <c r="H23" s="55"/>
      <c r="I23" s="57"/>
      <c r="J23" s="58"/>
      <c r="K23" s="57"/>
      <c r="L23" s="150"/>
      <c r="M23" s="126">
        <v>213.30283691039139</v>
      </c>
      <c r="N23" s="111">
        <v>203.43358610095865</v>
      </c>
      <c r="O23" s="58">
        <f>AVERAGE(M23:N23)*1.1</f>
        <v>229.20503265624254</v>
      </c>
      <c r="P23" s="157"/>
      <c r="Q23" s="120">
        <v>233.57567696121134</v>
      </c>
      <c r="R23" s="163"/>
      <c r="S23" s="162">
        <f>AVERAGE(M23:N23,Q23)</f>
        <v>216.77069999085379</v>
      </c>
      <c r="T23" s="188">
        <v>242.89726027397262</v>
      </c>
      <c r="U23" s="188">
        <v>204.1784184842148</v>
      </c>
      <c r="V23" s="184">
        <f>AVERAGE(M23:N23,U23)</f>
        <v>206.97161383185494</v>
      </c>
      <c r="W23" s="134"/>
      <c r="X23" s="134"/>
      <c r="Y23" s="121"/>
      <c r="Z23" s="73"/>
      <c r="AA23" s="102"/>
      <c r="AB23" s="64"/>
    </row>
    <row r="24" spans="1:70">
      <c r="A24" s="19" t="s">
        <v>107</v>
      </c>
      <c r="B24" s="122">
        <v>159.44598228397737</v>
      </c>
      <c r="C24" s="123">
        <v>224.98</v>
      </c>
      <c r="D24" s="122">
        <v>186.00895945537508</v>
      </c>
      <c r="E24" s="137"/>
      <c r="F24" s="70"/>
      <c r="G24" s="70"/>
      <c r="H24" s="55">
        <v>197.0476689436689</v>
      </c>
      <c r="I24" s="57"/>
      <c r="J24" s="58">
        <f>AVERAGE(H24)*1.2</f>
        <v>236.45720273240266</v>
      </c>
      <c r="K24" s="57">
        <v>241.7211173807037</v>
      </c>
      <c r="L24" s="151"/>
      <c r="M24" s="126"/>
      <c r="N24" s="111"/>
      <c r="O24" s="58">
        <f>AVERAGE(H24,K24)*1.1</f>
        <v>241.32283247840496</v>
      </c>
      <c r="P24" s="157"/>
      <c r="Q24" s="120">
        <v>184.53702217458303</v>
      </c>
      <c r="R24" s="163"/>
      <c r="S24" s="162">
        <f>AVERAGE(H24,K24,Q24)</f>
        <v>207.76860283298524</v>
      </c>
      <c r="T24" s="188"/>
      <c r="U24" s="188"/>
      <c r="V24" s="184">
        <v>207.76860283298524</v>
      </c>
      <c r="W24" s="134"/>
      <c r="X24" s="134"/>
      <c r="Y24" s="120"/>
      <c r="Z24" s="73"/>
      <c r="AA24" s="102"/>
      <c r="AB24" s="64"/>
    </row>
    <row r="25" spans="1:70">
      <c r="A25" s="24" t="s">
        <v>150</v>
      </c>
      <c r="B25" s="122">
        <v>266.29557606837642</v>
      </c>
      <c r="C25" s="123"/>
      <c r="D25" s="123"/>
      <c r="E25" s="138"/>
      <c r="F25" s="70"/>
      <c r="G25" s="70"/>
      <c r="H25" s="55"/>
      <c r="I25" s="57"/>
      <c r="J25" s="58"/>
      <c r="K25" s="57"/>
      <c r="L25" s="149"/>
      <c r="M25" s="126">
        <v>256.66405917303234</v>
      </c>
      <c r="N25" s="111">
        <v>212.14167445309602</v>
      </c>
      <c r="O25" s="58">
        <f>AVERAGE(M25:N25)*1.1</f>
        <v>257.8431534943706</v>
      </c>
      <c r="P25" s="157"/>
      <c r="Q25" s="120">
        <v>256.88913579419852</v>
      </c>
      <c r="R25" s="163"/>
      <c r="S25" s="162">
        <v>257.8431534943706</v>
      </c>
      <c r="T25" s="188">
        <v>197.80760328665673</v>
      </c>
      <c r="U25" s="188">
        <v>214.61562593367199</v>
      </c>
      <c r="V25" s="184">
        <f>AVERAGE(T25,U25,N25)</f>
        <v>208.18830122447491</v>
      </c>
      <c r="W25" s="134"/>
      <c r="X25" s="134"/>
      <c r="Y25" s="120"/>
      <c r="Z25" s="73"/>
      <c r="AA25" s="102"/>
      <c r="AB25" s="64"/>
    </row>
    <row r="26" spans="1:70">
      <c r="A26" s="19" t="s">
        <v>216</v>
      </c>
      <c r="B26" s="122"/>
      <c r="C26" s="123"/>
      <c r="D26" s="122">
        <v>260.04348435067703</v>
      </c>
      <c r="E26" s="137"/>
      <c r="F26" s="70"/>
      <c r="G26" s="70"/>
      <c r="H26" s="55"/>
      <c r="I26" s="57"/>
      <c r="J26" s="58"/>
      <c r="K26" s="57"/>
      <c r="L26" s="149"/>
      <c r="M26" s="126">
        <v>228.61022141384746</v>
      </c>
      <c r="N26" s="111">
        <v>216.68640669527005</v>
      </c>
      <c r="O26" s="58">
        <f>AVERAGE(M26:N26)*1.1</f>
        <v>244.91314546001462</v>
      </c>
      <c r="P26" s="157"/>
      <c r="Q26" s="120">
        <v>191.93301601125484</v>
      </c>
      <c r="R26" s="164"/>
      <c r="S26" s="162">
        <f>AVERAGE(M26:N26,Q26)</f>
        <v>212.40988137345744</v>
      </c>
      <c r="T26" s="188">
        <v>298.13549743471054</v>
      </c>
      <c r="U26" s="188">
        <v>236.96399760979995</v>
      </c>
      <c r="V26" s="184">
        <f>AVERAGE(M26:N26,Q26)</f>
        <v>212.40988137345744</v>
      </c>
      <c r="W26" s="134"/>
      <c r="X26" s="134"/>
      <c r="Y26" s="120"/>
      <c r="Z26" s="73"/>
      <c r="AA26" s="102"/>
      <c r="AB26" s="64"/>
    </row>
    <row r="27" spans="1:70">
      <c r="A27" s="22" t="s">
        <v>36</v>
      </c>
      <c r="B27" s="122">
        <v>206.19057172114341</v>
      </c>
      <c r="C27" s="123"/>
      <c r="D27" s="122">
        <v>325.22878879522801</v>
      </c>
      <c r="E27" s="137"/>
      <c r="F27" s="70">
        <v>249.4818186784326</v>
      </c>
      <c r="G27" s="70">
        <v>234.02081812869957</v>
      </c>
      <c r="H27" s="55">
        <v>200.8492727452728</v>
      </c>
      <c r="I27" s="75">
        <v>299.84893440776364</v>
      </c>
      <c r="J27" s="58">
        <f>AVERAGE(F27:H27)</f>
        <v>228.11730318413501</v>
      </c>
      <c r="K27" s="75">
        <v>305.9774740508534</v>
      </c>
      <c r="L27" s="150"/>
      <c r="M27" s="126"/>
      <c r="N27" s="111"/>
      <c r="O27" s="58">
        <f>J27</f>
        <v>228.11730318413501</v>
      </c>
      <c r="P27" s="157"/>
      <c r="Q27" s="121">
        <v>279.77384136129177</v>
      </c>
      <c r="R27" s="163"/>
      <c r="S27" s="162">
        <v>228.11730318413501</v>
      </c>
      <c r="T27" s="188">
        <v>218.66938625930649</v>
      </c>
      <c r="U27" s="188"/>
      <c r="V27" s="184">
        <f>AVERAGE(G27:H27,T27)</f>
        <v>217.84649237775963</v>
      </c>
      <c r="W27" s="134"/>
      <c r="X27" s="134"/>
      <c r="Y27" s="120"/>
      <c r="Z27" s="73"/>
      <c r="AA27" s="102"/>
      <c r="AB27" s="64"/>
    </row>
    <row r="28" spans="1:70">
      <c r="A28" s="19" t="s">
        <v>144</v>
      </c>
      <c r="B28" s="122">
        <v>127.06925876135314</v>
      </c>
      <c r="C28" s="123">
        <v>137.13</v>
      </c>
      <c r="D28" s="122">
        <v>121.99484854275715</v>
      </c>
      <c r="E28" s="137">
        <v>173.89</v>
      </c>
      <c r="F28" s="70"/>
      <c r="G28" s="70"/>
      <c r="H28" s="55"/>
      <c r="I28" s="57"/>
      <c r="J28" s="58"/>
      <c r="K28" s="57"/>
      <c r="L28" s="149"/>
      <c r="M28" s="126"/>
      <c r="N28" s="111"/>
      <c r="O28" s="58"/>
      <c r="P28" s="157"/>
      <c r="Q28" s="120"/>
      <c r="R28" s="163"/>
      <c r="S28" s="79"/>
      <c r="T28" s="188"/>
      <c r="U28" s="188">
        <v>187.12832387212433</v>
      </c>
      <c r="V28" s="189">
        <f>U28*1.2</f>
        <v>224.55398864654919</v>
      </c>
      <c r="W28" s="134"/>
      <c r="X28" s="134"/>
      <c r="Y28" s="120"/>
      <c r="Z28" s="73"/>
      <c r="AA28" s="102"/>
      <c r="AB28" s="64"/>
    </row>
    <row r="29" spans="1:70">
      <c r="A29" s="19" t="s">
        <v>353</v>
      </c>
      <c r="B29" s="122"/>
      <c r="C29" s="123"/>
      <c r="D29" s="123"/>
      <c r="E29" s="137"/>
      <c r="F29" s="70">
        <v>229.43769639668037</v>
      </c>
      <c r="G29" s="70">
        <v>188.71939293244935</v>
      </c>
      <c r="H29" s="55"/>
      <c r="I29" s="57"/>
      <c r="J29" s="58">
        <f>AVERAGE(F29:G29)*1.1</f>
        <v>229.98639913102136</v>
      </c>
      <c r="K29" s="57"/>
      <c r="L29" s="151"/>
      <c r="M29" s="126"/>
      <c r="N29" s="111"/>
      <c r="O29" s="58">
        <f>J29</f>
        <v>229.98639913102136</v>
      </c>
      <c r="P29" s="157"/>
      <c r="Q29" s="120"/>
      <c r="R29" s="163"/>
      <c r="S29" s="162">
        <v>229.98639913102136</v>
      </c>
      <c r="T29" s="188"/>
      <c r="U29" s="188"/>
      <c r="V29" s="184">
        <v>229.98639913102136</v>
      </c>
      <c r="W29" s="134"/>
      <c r="X29" s="134"/>
      <c r="Y29" s="120"/>
      <c r="Z29" s="73"/>
      <c r="AA29" s="102"/>
      <c r="AB29" s="64"/>
    </row>
    <row r="30" spans="1:70">
      <c r="A30" s="19" t="s">
        <v>128</v>
      </c>
      <c r="B30" s="122">
        <v>340.22743367779856</v>
      </c>
      <c r="C30" s="123"/>
      <c r="D30" s="122">
        <v>260.49010379976676</v>
      </c>
      <c r="E30" s="137"/>
      <c r="F30" s="74">
        <v>405.17044143292344</v>
      </c>
      <c r="G30" s="70">
        <v>347.67069237608928</v>
      </c>
      <c r="H30" s="55">
        <v>366.57543847143847</v>
      </c>
      <c r="I30" s="57"/>
      <c r="J30" s="58">
        <f>AVERAGE(F30:H30)</f>
        <v>373.13885742681708</v>
      </c>
      <c r="K30" s="57"/>
      <c r="L30" s="149"/>
      <c r="M30" s="126"/>
      <c r="N30" s="111"/>
      <c r="O30" s="58">
        <f>J30</f>
        <v>373.13885742681708</v>
      </c>
      <c r="P30" s="157"/>
      <c r="Q30" s="120">
        <v>271.2523702016482</v>
      </c>
      <c r="R30" s="163"/>
      <c r="S30" s="162">
        <f>AVERAGE(G30:H30,Q30)</f>
        <v>328.49950034972534</v>
      </c>
      <c r="T30" s="188">
        <v>235.88961539945231</v>
      </c>
      <c r="U30" s="188">
        <v>219.5553729708196</v>
      </c>
      <c r="V30" s="184">
        <f>AVERAGE(T30:U30,Q30)</f>
        <v>242.23245285730673</v>
      </c>
      <c r="W30" s="134"/>
      <c r="X30" s="134"/>
      <c r="Y30" s="120"/>
      <c r="Z30" s="73"/>
      <c r="AA30" s="102"/>
      <c r="AB30" s="64"/>
    </row>
    <row r="31" spans="1:70">
      <c r="A31" s="19" t="s">
        <v>194</v>
      </c>
      <c r="B31" s="122"/>
      <c r="C31" s="123"/>
      <c r="D31" s="122">
        <v>241.78819612909695</v>
      </c>
      <c r="E31" s="137"/>
      <c r="F31" s="70">
        <v>264.60945813635874</v>
      </c>
      <c r="G31" s="70">
        <v>183.29297726291205</v>
      </c>
      <c r="H31" s="55"/>
      <c r="I31" s="57"/>
      <c r="J31" s="58">
        <f>AVERAGE(F31:G31)*1.1</f>
        <v>246.34633946959895</v>
      </c>
      <c r="K31" s="57"/>
      <c r="L31" s="151"/>
      <c r="M31" s="126"/>
      <c r="N31" s="111"/>
      <c r="O31" s="58">
        <f>AVERAGE(F31:G31)*1.1</f>
        <v>246.34633946959895</v>
      </c>
      <c r="P31" s="157"/>
      <c r="Q31" s="120"/>
      <c r="R31" s="163"/>
      <c r="S31" s="162">
        <v>246.34633946959895</v>
      </c>
      <c r="T31" s="188"/>
      <c r="U31" s="188"/>
      <c r="V31" s="184">
        <v>246.34633946959895</v>
      </c>
      <c r="W31" s="134"/>
      <c r="X31" s="134"/>
      <c r="Y31" s="121"/>
      <c r="Z31" s="73"/>
      <c r="AA31" s="102"/>
      <c r="AB31" s="64"/>
    </row>
    <row r="32" spans="1:70">
      <c r="A32" s="19" t="s">
        <v>164</v>
      </c>
      <c r="B32" s="122"/>
      <c r="C32" s="123"/>
      <c r="D32" s="122">
        <v>320.90553663366342</v>
      </c>
      <c r="E32" s="137"/>
      <c r="F32" s="70">
        <v>329.97346696081513</v>
      </c>
      <c r="G32" s="70"/>
      <c r="H32" s="55"/>
      <c r="I32" s="57"/>
      <c r="J32" s="58">
        <f>AVERAGE(F32)*1.2</f>
        <v>395.96816035297815</v>
      </c>
      <c r="K32" s="57"/>
      <c r="L32" s="149"/>
      <c r="M32" s="126"/>
      <c r="N32" s="111"/>
      <c r="O32" s="58">
        <f>J32</f>
        <v>395.96816035297815</v>
      </c>
      <c r="P32" s="157"/>
      <c r="Q32" s="120"/>
      <c r="R32" s="163"/>
      <c r="S32" s="162">
        <v>395.96816035297815</v>
      </c>
      <c r="T32" s="188">
        <v>240.97990700763847</v>
      </c>
      <c r="U32" s="188">
        <v>238.07942436012365</v>
      </c>
      <c r="V32" s="184">
        <f>AVERAGE(F32,T32,U32)</f>
        <v>269.6775994428591</v>
      </c>
      <c r="W32" s="134"/>
      <c r="X32" s="134"/>
      <c r="Y32" s="120"/>
      <c r="Z32" s="73"/>
      <c r="AA32" s="102"/>
      <c r="AB32" s="64"/>
    </row>
    <row r="33" spans="1:34">
      <c r="A33" s="19" t="s">
        <v>110</v>
      </c>
      <c r="B33" s="122">
        <v>349.72338699074197</v>
      </c>
      <c r="C33" s="123"/>
      <c r="D33" s="122">
        <v>328.55446416382478</v>
      </c>
      <c r="E33" s="137"/>
      <c r="F33" s="70"/>
      <c r="G33" s="70"/>
      <c r="H33" s="55">
        <v>309.25438115038111</v>
      </c>
      <c r="I33" s="57"/>
      <c r="J33" s="58">
        <f>AVERAGE(H33)*1.2</f>
        <v>371.10525738045732</v>
      </c>
      <c r="K33" s="75"/>
      <c r="L33" s="151"/>
      <c r="M33" s="126">
        <v>321.67679107554261</v>
      </c>
      <c r="N33" s="111">
        <v>283.30010445468497</v>
      </c>
      <c r="O33" s="58">
        <f>AVERAGE(H33,M33:N33)</f>
        <v>304.74375889353627</v>
      </c>
      <c r="P33" s="158"/>
      <c r="Q33" s="121">
        <v>411.18671735780828</v>
      </c>
      <c r="R33" s="164"/>
      <c r="S33" s="162">
        <f>AVERAGE(H33,M33:N33)</f>
        <v>304.74375889353627</v>
      </c>
      <c r="T33" s="188">
        <v>368.74460903444833</v>
      </c>
      <c r="U33" s="188"/>
      <c r="V33" s="184">
        <v>304.74375889353627</v>
      </c>
      <c r="W33" s="134"/>
      <c r="X33" s="134"/>
      <c r="Y33" s="120"/>
      <c r="Z33" s="73"/>
      <c r="AA33" s="102"/>
      <c r="AB33" s="64"/>
    </row>
    <row r="34" spans="1:34">
      <c r="A34" s="19" t="s">
        <v>451</v>
      </c>
      <c r="B34" s="122"/>
      <c r="C34" s="123"/>
      <c r="D34" s="123"/>
      <c r="E34" s="137"/>
      <c r="F34" s="70"/>
      <c r="G34" s="70"/>
      <c r="H34" s="55"/>
      <c r="I34" s="57"/>
      <c r="J34" s="58"/>
      <c r="K34" s="57"/>
      <c r="L34" s="149"/>
      <c r="M34" s="126"/>
      <c r="N34" s="111"/>
      <c r="O34" s="58"/>
      <c r="P34" s="157"/>
      <c r="Q34" s="120"/>
      <c r="R34" s="163"/>
      <c r="S34" s="79"/>
      <c r="T34" s="188">
        <v>290.63636538980847</v>
      </c>
      <c r="U34" s="188">
        <v>273.49422368290004</v>
      </c>
      <c r="V34" s="189">
        <f>AVERAGE(T34:U34)*1.1</f>
        <v>310.27182398998968</v>
      </c>
      <c r="W34" s="134"/>
      <c r="X34" s="134"/>
      <c r="Y34" s="120"/>
      <c r="Z34" s="73"/>
      <c r="AA34" s="102"/>
      <c r="AB34" s="64"/>
    </row>
    <row r="35" spans="1:34">
      <c r="A35" s="19" t="s">
        <v>195</v>
      </c>
      <c r="B35" s="122"/>
      <c r="C35" s="123"/>
      <c r="D35" s="122">
        <v>455.97486686161363</v>
      </c>
      <c r="E35" s="137"/>
      <c r="F35" s="70"/>
      <c r="G35" s="70"/>
      <c r="H35" s="55"/>
      <c r="I35" s="57"/>
      <c r="J35" s="58"/>
      <c r="K35" s="57"/>
      <c r="L35" s="149"/>
      <c r="M35" s="126">
        <v>273.25190930035166</v>
      </c>
      <c r="N35" s="111">
        <v>304.68894920281775</v>
      </c>
      <c r="O35" s="58">
        <f>AVERAGE(M35:N35)*1.1</f>
        <v>317.86747217674321</v>
      </c>
      <c r="P35" s="157"/>
      <c r="Q35" s="120"/>
      <c r="R35" s="163"/>
      <c r="S35" s="162">
        <v>317.86747217674321</v>
      </c>
      <c r="T35" s="188"/>
      <c r="U35" s="188"/>
      <c r="V35" s="184">
        <v>317.86747217674321</v>
      </c>
      <c r="W35" s="134"/>
      <c r="X35" s="134"/>
      <c r="Y35" s="120"/>
      <c r="Z35" s="73"/>
      <c r="AA35" s="102"/>
      <c r="AB35" s="64"/>
    </row>
    <row r="36" spans="1:34">
      <c r="A36" s="19" t="s">
        <v>241</v>
      </c>
      <c r="B36" s="122">
        <v>203.92184625001968</v>
      </c>
      <c r="C36" s="123"/>
      <c r="D36" s="123"/>
      <c r="E36" s="137"/>
      <c r="F36" s="70">
        <v>376.74308561823716</v>
      </c>
      <c r="G36" s="70">
        <v>254.62900348042572</v>
      </c>
      <c r="H36" s="55">
        <v>346.79521869121879</v>
      </c>
      <c r="I36" s="57"/>
      <c r="J36" s="58">
        <f>AVERAGE(F36:H36)</f>
        <v>326.05576926329388</v>
      </c>
      <c r="K36" s="57"/>
      <c r="L36" s="151"/>
      <c r="M36" s="126"/>
      <c r="N36" s="114"/>
      <c r="O36" s="58">
        <f>J36</f>
        <v>326.05576926329388</v>
      </c>
      <c r="P36" s="157"/>
      <c r="Q36" s="120"/>
      <c r="R36" s="163"/>
      <c r="S36" s="162">
        <v>326.05576926329388</v>
      </c>
      <c r="T36" s="188"/>
      <c r="U36" s="188"/>
      <c r="V36" s="184">
        <v>326.05576926329388</v>
      </c>
      <c r="W36" s="134"/>
      <c r="X36" s="134"/>
      <c r="Y36" s="120"/>
      <c r="Z36" s="73"/>
      <c r="AA36" s="102"/>
      <c r="AB36" s="64"/>
    </row>
    <row r="37" spans="1:34">
      <c r="A37" s="19" t="s">
        <v>116</v>
      </c>
      <c r="B37" s="122">
        <v>244.59029183547759</v>
      </c>
      <c r="C37" s="123"/>
      <c r="D37" s="122">
        <v>301.06594495471649</v>
      </c>
      <c r="E37" s="137"/>
      <c r="F37" s="77"/>
      <c r="G37" s="77"/>
      <c r="H37" s="55"/>
      <c r="I37" s="57"/>
      <c r="J37" s="58"/>
      <c r="K37" s="57"/>
      <c r="L37" s="149"/>
      <c r="M37" s="126">
        <v>366.2602759791439</v>
      </c>
      <c r="N37" s="111">
        <v>250.88313321680153</v>
      </c>
      <c r="O37" s="58">
        <f>AVERAGE(M37:N37)*1.1</f>
        <v>339.42887505777003</v>
      </c>
      <c r="P37" s="157"/>
      <c r="Q37" s="120"/>
      <c r="R37" s="163"/>
      <c r="S37" s="162">
        <v>339.42887505777003</v>
      </c>
      <c r="T37" s="188"/>
      <c r="U37" s="188"/>
      <c r="V37" s="184">
        <v>339.42887505777003</v>
      </c>
      <c r="W37" s="134"/>
      <c r="X37" s="134"/>
      <c r="Y37" s="120"/>
      <c r="Z37" s="73"/>
      <c r="AA37" s="102"/>
      <c r="AB37" s="64"/>
    </row>
    <row r="38" spans="1:34" ht="15" customHeight="1">
      <c r="A38" s="24" t="s">
        <v>345</v>
      </c>
      <c r="B38" s="122"/>
      <c r="C38" s="123"/>
      <c r="D38" s="123"/>
      <c r="E38" s="137"/>
      <c r="F38" s="70">
        <v>285.40996239100764</v>
      </c>
      <c r="G38" s="70"/>
      <c r="H38" s="55"/>
      <c r="I38" s="57"/>
      <c r="J38" s="58">
        <f>AVERAGE(F38)*1.2</f>
        <v>342.49195486920917</v>
      </c>
      <c r="K38" s="57"/>
      <c r="L38" s="151"/>
      <c r="M38" s="126"/>
      <c r="N38" s="111"/>
      <c r="O38" s="58">
        <f>J38</f>
        <v>342.49195486920917</v>
      </c>
      <c r="P38" s="157"/>
      <c r="Q38" s="120"/>
      <c r="R38" s="163"/>
      <c r="S38" s="162">
        <v>342.49195486920917</v>
      </c>
      <c r="T38" s="188"/>
      <c r="U38" s="188"/>
      <c r="V38" s="184">
        <v>342.49195486920917</v>
      </c>
      <c r="W38" s="134"/>
      <c r="X38" s="134"/>
      <c r="Y38" s="120"/>
      <c r="Z38" s="73"/>
      <c r="AA38" s="102"/>
      <c r="AB38" s="64"/>
      <c r="AH38" s="21"/>
    </row>
    <row r="39" spans="1:34">
      <c r="A39" s="19" t="s">
        <v>274</v>
      </c>
      <c r="B39" s="122"/>
      <c r="C39" s="123"/>
      <c r="D39" s="123"/>
      <c r="E39" s="137"/>
      <c r="F39" s="70">
        <v>405.35953692614771</v>
      </c>
      <c r="G39" s="70"/>
      <c r="H39" s="55"/>
      <c r="I39" s="57"/>
      <c r="J39" s="58">
        <f>AVERAGE(F39)*1.2</f>
        <v>486.43144431137722</v>
      </c>
      <c r="K39" s="57"/>
      <c r="L39" s="149"/>
      <c r="M39" s="126"/>
      <c r="N39" s="111"/>
      <c r="O39" s="58">
        <f>J39</f>
        <v>486.43144431137722</v>
      </c>
      <c r="P39" s="157"/>
      <c r="Q39" s="120"/>
      <c r="R39" s="163"/>
      <c r="S39" s="162">
        <v>486.43144431137722</v>
      </c>
      <c r="T39" s="188">
        <v>299.49336496547471</v>
      </c>
      <c r="U39" s="188"/>
      <c r="V39" s="184">
        <f>AVERAGE(F39,T39)*1.1</f>
        <v>387.66909604039239</v>
      </c>
      <c r="W39" s="134"/>
      <c r="X39" s="134"/>
      <c r="Y39" s="120"/>
      <c r="Z39" s="73"/>
      <c r="AA39" s="102"/>
      <c r="AB39" s="64"/>
    </row>
    <row r="40" spans="1:34">
      <c r="A40" s="19" t="s">
        <v>346</v>
      </c>
      <c r="B40" s="122"/>
      <c r="C40" s="123"/>
      <c r="D40" s="123"/>
      <c r="E40" s="137"/>
      <c r="F40" s="70">
        <v>331.61229456875719</v>
      </c>
      <c r="G40" s="70"/>
      <c r="H40" s="55"/>
      <c r="I40" s="57"/>
      <c r="J40" s="58">
        <f>AVERAGE(F40)*1.2</f>
        <v>397.9347534825086</v>
      </c>
      <c r="K40" s="57"/>
      <c r="L40" s="149"/>
      <c r="M40" s="126"/>
      <c r="N40" s="111"/>
      <c r="O40" s="58">
        <f>J40</f>
        <v>397.9347534825086</v>
      </c>
      <c r="P40" s="157"/>
      <c r="Q40" s="120"/>
      <c r="R40" s="163"/>
      <c r="S40" s="162">
        <v>397.9347534825086</v>
      </c>
      <c r="T40" s="188"/>
      <c r="U40" s="188"/>
      <c r="V40" s="184">
        <v>397.9347534825086</v>
      </c>
      <c r="W40" s="134"/>
      <c r="X40" s="134"/>
      <c r="Y40" s="120"/>
      <c r="Z40" s="73"/>
      <c r="AA40" s="102"/>
      <c r="AB40" s="64"/>
    </row>
    <row r="41" spans="1:34">
      <c r="A41" s="25" t="s">
        <v>356</v>
      </c>
      <c r="B41" s="122">
        <v>285.44087521367533</v>
      </c>
      <c r="C41" s="123"/>
      <c r="D41" s="123"/>
      <c r="E41" s="138"/>
      <c r="F41" s="70"/>
      <c r="G41" s="70"/>
      <c r="H41" s="55"/>
      <c r="I41" s="57"/>
      <c r="J41" s="58"/>
      <c r="K41" s="57">
        <v>340.5856245210727</v>
      </c>
      <c r="L41" s="149"/>
      <c r="M41" s="126"/>
      <c r="N41" s="111"/>
      <c r="O41" s="58">
        <f>AVERAGE(K41)*1.2</f>
        <v>408.70274942528721</v>
      </c>
      <c r="P41" s="157"/>
      <c r="Q41" s="120"/>
      <c r="R41" s="164"/>
      <c r="S41" s="162">
        <v>408.70274942528721</v>
      </c>
      <c r="T41" s="188"/>
      <c r="U41" s="188"/>
      <c r="V41" s="184">
        <v>408.70274942528721</v>
      </c>
      <c r="W41" s="134"/>
      <c r="X41" s="134"/>
      <c r="Y41" s="120"/>
      <c r="Z41" s="73"/>
      <c r="AA41" s="102"/>
      <c r="AB41" s="64"/>
    </row>
    <row r="42" spans="1:34">
      <c r="A42" s="24" t="s">
        <v>354</v>
      </c>
      <c r="B42" s="122"/>
      <c r="C42" s="123"/>
      <c r="D42" s="123"/>
      <c r="E42" s="138"/>
      <c r="F42" s="70"/>
      <c r="G42" s="70"/>
      <c r="H42" s="55">
        <v>527.78719968319979</v>
      </c>
      <c r="I42" s="57"/>
      <c r="J42" s="58">
        <f>AVERAGE(H42)*1.2</f>
        <v>633.34463961983977</v>
      </c>
      <c r="K42" s="57"/>
      <c r="L42" s="149"/>
      <c r="M42" s="126">
        <v>516.30756590275257</v>
      </c>
      <c r="N42" s="111"/>
      <c r="O42" s="58">
        <f>AVERAGE(H42,M42)*1.1</f>
        <v>574.25212107227378</v>
      </c>
      <c r="P42" s="157"/>
      <c r="Q42" s="120">
        <v>429.55706543766757</v>
      </c>
      <c r="R42" s="163"/>
      <c r="S42" s="162">
        <f>AVERAGE(H42,M42,Q42)</f>
        <v>491.21727700787324</v>
      </c>
      <c r="T42" s="188"/>
      <c r="U42" s="188"/>
      <c r="V42" s="184">
        <v>491.21727700787324</v>
      </c>
      <c r="W42" s="134"/>
      <c r="X42" s="134"/>
      <c r="Y42" s="120"/>
      <c r="Z42" s="73"/>
      <c r="AA42" s="102"/>
      <c r="AB42" s="64"/>
    </row>
    <row r="43" spans="1:34">
      <c r="A43" s="19" t="s">
        <v>452</v>
      </c>
      <c r="B43" s="122"/>
      <c r="C43" s="123"/>
      <c r="D43" s="123"/>
      <c r="E43" s="137"/>
      <c r="F43" s="70"/>
      <c r="G43" s="70"/>
      <c r="H43" s="55"/>
      <c r="I43" s="57"/>
      <c r="J43" s="58"/>
      <c r="K43" s="57"/>
      <c r="L43" s="149"/>
      <c r="M43" s="126"/>
      <c r="N43" s="111"/>
      <c r="O43" s="58"/>
      <c r="P43" s="157"/>
      <c r="Q43" s="120"/>
      <c r="R43" s="163"/>
      <c r="S43" s="79"/>
      <c r="T43" s="188">
        <v>443.79765073486863</v>
      </c>
      <c r="U43" s="188"/>
      <c r="V43" s="189">
        <f>T43*1.2</f>
        <v>532.55718088184233</v>
      </c>
      <c r="W43" s="134"/>
      <c r="X43" s="134"/>
      <c r="Y43" s="120"/>
      <c r="Z43" s="73"/>
      <c r="AA43" s="102"/>
      <c r="AB43" s="64"/>
    </row>
    <row r="44" spans="1:34">
      <c r="A44" s="19" t="s">
        <v>336</v>
      </c>
      <c r="B44" s="122"/>
      <c r="C44" s="123"/>
      <c r="D44" s="123"/>
      <c r="E44" s="137"/>
      <c r="F44" s="70"/>
      <c r="G44" s="70"/>
      <c r="H44" s="55"/>
      <c r="I44" s="57"/>
      <c r="J44" s="58"/>
      <c r="K44" s="57">
        <v>578.77440891675383</v>
      </c>
      <c r="L44" s="149"/>
      <c r="M44" s="126"/>
      <c r="N44" s="111"/>
      <c r="O44" s="58">
        <f>AVERAGE(K44)*1.2</f>
        <v>694.52929070010453</v>
      </c>
      <c r="P44" s="158"/>
      <c r="Q44" s="121"/>
      <c r="R44" s="164"/>
      <c r="S44" s="162">
        <v>694.52929070010453</v>
      </c>
      <c r="T44" s="188"/>
      <c r="U44" s="188"/>
      <c r="V44" s="184">
        <v>694.52929070010453</v>
      </c>
      <c r="W44" s="134"/>
      <c r="X44" s="134"/>
      <c r="Y44" s="120"/>
      <c r="Z44" s="73"/>
      <c r="AA44" s="102"/>
      <c r="AB44" s="64"/>
    </row>
    <row r="45" spans="1:34">
      <c r="A45" s="24" t="s">
        <v>32</v>
      </c>
      <c r="B45" s="122">
        <v>39.992888888888892</v>
      </c>
      <c r="C45" s="122">
        <v>40.270000000000003</v>
      </c>
      <c r="D45" s="122"/>
      <c r="E45" s="136">
        <v>56.68</v>
      </c>
      <c r="F45" s="70"/>
      <c r="G45" s="70"/>
      <c r="H45" s="55"/>
      <c r="I45" s="57"/>
      <c r="J45" s="58"/>
      <c r="K45" s="57"/>
      <c r="L45" s="149"/>
      <c r="M45" s="126"/>
      <c r="N45" s="111"/>
      <c r="O45" s="58"/>
      <c r="P45" s="157"/>
      <c r="Q45" s="120"/>
      <c r="R45" s="163"/>
      <c r="S45" s="79"/>
      <c r="T45" s="188"/>
      <c r="U45" s="188"/>
      <c r="V45" s="189"/>
      <c r="W45" s="134"/>
      <c r="X45" s="134"/>
      <c r="Y45" s="120"/>
      <c r="Z45" s="73"/>
      <c r="AA45" s="102"/>
      <c r="AB45" s="64"/>
    </row>
    <row r="46" spans="1:34">
      <c r="A46" s="24" t="s">
        <v>105</v>
      </c>
      <c r="B46" s="122">
        <v>144.24734540207143</v>
      </c>
      <c r="C46" s="122">
        <v>83.42</v>
      </c>
      <c r="D46" s="122">
        <v>130.92841196499836</v>
      </c>
      <c r="E46" s="136">
        <v>129.63999999999999</v>
      </c>
      <c r="F46" s="70"/>
      <c r="G46" s="70"/>
      <c r="H46" s="55"/>
      <c r="I46" s="57"/>
      <c r="J46" s="58"/>
      <c r="K46" s="57"/>
      <c r="L46" s="149"/>
      <c r="M46" s="126"/>
      <c r="N46" s="111"/>
      <c r="O46" s="58"/>
      <c r="P46" s="157"/>
      <c r="Q46" s="120"/>
      <c r="R46" s="163"/>
      <c r="S46" s="79"/>
      <c r="T46" s="188"/>
      <c r="U46" s="188"/>
      <c r="V46" s="189"/>
      <c r="W46" s="134"/>
      <c r="X46" s="134"/>
      <c r="Y46" s="120"/>
      <c r="Z46" s="73"/>
      <c r="AA46" s="102"/>
      <c r="AB46" s="64"/>
    </row>
    <row r="47" spans="1:34">
      <c r="A47" s="19" t="s">
        <v>78</v>
      </c>
      <c r="B47" s="122">
        <v>167.20443424562609</v>
      </c>
      <c r="C47" s="123"/>
      <c r="D47" s="122">
        <v>145.61181449613827</v>
      </c>
      <c r="E47" s="137">
        <v>175.94</v>
      </c>
      <c r="F47" s="70"/>
      <c r="G47" s="70"/>
      <c r="H47" s="55"/>
      <c r="I47" s="57"/>
      <c r="J47" s="58"/>
      <c r="K47" s="57"/>
      <c r="L47" s="150"/>
      <c r="M47" s="126"/>
      <c r="N47" s="114"/>
      <c r="O47" s="58"/>
      <c r="P47" s="158"/>
      <c r="Q47" s="121"/>
      <c r="R47" s="164"/>
      <c r="S47" s="79"/>
      <c r="T47" s="188"/>
      <c r="U47" s="188"/>
      <c r="V47" s="189"/>
      <c r="W47" s="134"/>
      <c r="X47" s="134"/>
      <c r="Y47" s="120"/>
      <c r="Z47" s="73"/>
      <c r="AA47" s="102"/>
      <c r="AB47" s="64"/>
    </row>
    <row r="48" spans="1:34">
      <c r="A48" s="19" t="s">
        <v>156</v>
      </c>
      <c r="B48" s="122">
        <v>157.24074527172991</v>
      </c>
      <c r="C48" s="123">
        <v>188.55</v>
      </c>
      <c r="D48" s="122">
        <v>164.85441506251166</v>
      </c>
      <c r="E48" s="137">
        <v>188.55</v>
      </c>
      <c r="F48" s="70"/>
      <c r="G48" s="70"/>
      <c r="H48" s="55"/>
      <c r="I48" s="57"/>
      <c r="J48" s="58"/>
      <c r="K48" s="57"/>
      <c r="L48" s="149"/>
      <c r="M48" s="126"/>
      <c r="N48" s="111"/>
      <c r="O48" s="58"/>
      <c r="P48" s="157"/>
      <c r="Q48" s="120"/>
      <c r="R48" s="163"/>
      <c r="S48" s="79"/>
      <c r="T48" s="188"/>
      <c r="U48" s="188"/>
      <c r="V48" s="189"/>
      <c r="W48" s="134"/>
      <c r="X48" s="134"/>
      <c r="Y48" s="120"/>
      <c r="Z48" s="73"/>
      <c r="AA48" s="102"/>
      <c r="AB48" s="64"/>
    </row>
    <row r="49" spans="1:28">
      <c r="A49" s="19" t="s">
        <v>145</v>
      </c>
      <c r="B49" s="122">
        <v>153.30207394739759</v>
      </c>
      <c r="C49" s="123"/>
      <c r="D49" s="122">
        <v>120.806778879749</v>
      </c>
      <c r="E49" s="137"/>
      <c r="F49" s="70"/>
      <c r="G49" s="70"/>
      <c r="H49" s="55"/>
      <c r="I49" s="57"/>
      <c r="J49" s="58"/>
      <c r="K49" s="57"/>
      <c r="L49" s="150"/>
      <c r="M49" s="126"/>
      <c r="N49" s="111"/>
      <c r="O49" s="58"/>
      <c r="P49" s="157"/>
      <c r="Q49" s="120"/>
      <c r="R49" s="163"/>
      <c r="S49" s="79"/>
      <c r="T49" s="188"/>
      <c r="U49" s="188"/>
      <c r="V49" s="189"/>
      <c r="W49" s="134"/>
      <c r="X49" s="134"/>
      <c r="Y49" s="120"/>
      <c r="Z49" s="73"/>
      <c r="AA49" s="102"/>
      <c r="AB49" s="64"/>
    </row>
    <row r="50" spans="1:28">
      <c r="A50" s="19" t="s">
        <v>148</v>
      </c>
      <c r="B50" s="122">
        <v>230.74002051282071</v>
      </c>
      <c r="C50" s="123"/>
      <c r="D50" s="122">
        <v>156.14731323592687</v>
      </c>
      <c r="E50" s="137"/>
      <c r="F50" s="70"/>
      <c r="G50" s="70"/>
      <c r="H50" s="55"/>
      <c r="I50" s="57"/>
      <c r="J50" s="58"/>
      <c r="K50" s="57"/>
      <c r="L50" s="149"/>
      <c r="M50" s="126"/>
      <c r="N50" s="114"/>
      <c r="O50" s="58"/>
      <c r="P50" s="157"/>
      <c r="Q50" s="120"/>
      <c r="R50" s="163"/>
      <c r="S50" s="79"/>
      <c r="T50" s="188"/>
      <c r="U50" s="188"/>
      <c r="V50" s="189"/>
      <c r="W50" s="134"/>
      <c r="X50" s="134"/>
      <c r="Y50" s="120"/>
      <c r="Z50" s="73"/>
      <c r="AA50" s="102"/>
      <c r="AB50" s="64"/>
    </row>
    <row r="51" spans="1:28">
      <c r="A51" s="19" t="s">
        <v>222</v>
      </c>
      <c r="B51" s="122"/>
      <c r="C51" s="123"/>
      <c r="D51" s="122">
        <v>190.58477375178322</v>
      </c>
      <c r="E51" s="137"/>
      <c r="F51" s="70"/>
      <c r="G51" s="70"/>
      <c r="H51" s="55"/>
      <c r="I51" s="57"/>
      <c r="J51" s="58"/>
      <c r="K51" s="57"/>
      <c r="L51" s="149"/>
      <c r="M51" s="126"/>
      <c r="N51" s="111"/>
      <c r="O51" s="58"/>
      <c r="P51" s="157"/>
      <c r="Q51" s="120"/>
      <c r="R51" s="163"/>
      <c r="S51" s="79"/>
      <c r="T51" s="188"/>
      <c r="U51" s="188"/>
      <c r="V51" s="189"/>
      <c r="W51" s="134"/>
      <c r="X51" s="134"/>
      <c r="Y51" s="120"/>
      <c r="Z51" s="73"/>
      <c r="AA51" s="102"/>
      <c r="AB51" s="64"/>
    </row>
    <row r="52" spans="1:28">
      <c r="A52" s="19" t="s">
        <v>221</v>
      </c>
      <c r="B52" s="122"/>
      <c r="C52" s="123"/>
      <c r="D52" s="122">
        <v>200.73131765011036</v>
      </c>
      <c r="E52" s="137"/>
      <c r="F52" s="70"/>
      <c r="G52" s="70"/>
      <c r="H52" s="55"/>
      <c r="I52" s="57"/>
      <c r="J52" s="58"/>
      <c r="K52" s="57"/>
      <c r="L52" s="149"/>
      <c r="M52" s="126"/>
      <c r="N52" s="111"/>
      <c r="O52" s="58"/>
      <c r="P52" s="157"/>
      <c r="Q52" s="120"/>
      <c r="R52" s="163"/>
      <c r="S52" s="79"/>
      <c r="T52" s="188"/>
      <c r="U52" s="188"/>
      <c r="V52" s="189"/>
      <c r="W52" s="134"/>
      <c r="X52" s="134"/>
      <c r="Y52" s="120"/>
      <c r="Z52" s="73"/>
      <c r="AA52" s="102"/>
      <c r="AB52" s="64"/>
    </row>
    <row r="53" spans="1:28">
      <c r="A53" s="24" t="s">
        <v>149</v>
      </c>
      <c r="B53" s="122">
        <v>213.48581771392583</v>
      </c>
      <c r="C53" s="123"/>
      <c r="D53" s="122">
        <v>212.41650640302336</v>
      </c>
      <c r="E53" s="138"/>
      <c r="F53" s="70"/>
      <c r="G53" s="70"/>
      <c r="H53" s="55"/>
      <c r="I53" s="57"/>
      <c r="J53" s="58"/>
      <c r="K53" s="57"/>
      <c r="L53" s="149"/>
      <c r="M53" s="126"/>
      <c r="N53" s="111"/>
      <c r="O53" s="58"/>
      <c r="P53" s="157"/>
      <c r="Q53" s="120"/>
      <c r="R53" s="163"/>
      <c r="S53" s="79"/>
      <c r="T53" s="188"/>
      <c r="U53" s="188"/>
      <c r="V53" s="189"/>
      <c r="W53" s="134"/>
      <c r="X53" s="134"/>
      <c r="Y53" s="120"/>
      <c r="Z53" s="73"/>
      <c r="AA53" s="102"/>
      <c r="AB53" s="64"/>
    </row>
    <row r="54" spans="1:28">
      <c r="A54" s="19" t="s">
        <v>165</v>
      </c>
      <c r="B54" s="122"/>
      <c r="C54" s="123"/>
      <c r="D54" s="122">
        <v>214.73728315393598</v>
      </c>
      <c r="E54" s="137"/>
      <c r="F54" s="70"/>
      <c r="G54" s="70"/>
      <c r="H54" s="55"/>
      <c r="I54" s="57"/>
      <c r="J54" s="58"/>
      <c r="K54" s="57"/>
      <c r="L54" s="150"/>
      <c r="M54" s="126"/>
      <c r="N54" s="114"/>
      <c r="O54" s="58"/>
      <c r="P54" s="157"/>
      <c r="Q54" s="120"/>
      <c r="R54" s="163"/>
      <c r="S54" s="79"/>
      <c r="T54" s="188"/>
      <c r="U54" s="188"/>
      <c r="V54" s="189"/>
      <c r="W54" s="134"/>
      <c r="X54" s="134"/>
      <c r="Y54" s="120"/>
      <c r="Z54" s="73"/>
      <c r="AA54" s="102"/>
      <c r="AB54" s="64"/>
    </row>
    <row r="55" spans="1:28">
      <c r="A55" s="19" t="s">
        <v>154</v>
      </c>
      <c r="B55" s="122">
        <v>441.33831111111135</v>
      </c>
      <c r="C55" s="123"/>
      <c r="D55" s="122">
        <v>331.391413616911</v>
      </c>
      <c r="E55" s="137"/>
      <c r="F55" s="70"/>
      <c r="G55" s="70"/>
      <c r="H55" s="55"/>
      <c r="I55" s="57"/>
      <c r="J55" s="58"/>
      <c r="K55" s="57"/>
      <c r="L55" s="149"/>
      <c r="M55" s="126"/>
      <c r="N55" s="111"/>
      <c r="O55" s="58"/>
      <c r="P55" s="157"/>
      <c r="Q55" s="120"/>
      <c r="R55" s="163"/>
      <c r="S55" s="79"/>
      <c r="T55" s="188"/>
      <c r="U55" s="188"/>
      <c r="V55" s="189"/>
      <c r="W55" s="134"/>
      <c r="X55" s="134"/>
      <c r="Y55" s="120"/>
      <c r="Z55" s="73"/>
      <c r="AA55" s="102"/>
      <c r="AB55" s="64"/>
    </row>
    <row r="56" spans="1:28">
      <c r="A56" s="22" t="s">
        <v>49</v>
      </c>
      <c r="B56" s="122">
        <v>210.75605857878068</v>
      </c>
      <c r="C56" s="123"/>
      <c r="D56" s="122">
        <v>383.29012806449043</v>
      </c>
      <c r="E56" s="139"/>
      <c r="F56" s="70"/>
      <c r="G56" s="70"/>
      <c r="H56" s="55"/>
      <c r="I56" s="57"/>
      <c r="J56" s="58"/>
      <c r="K56" s="57"/>
      <c r="L56" s="149"/>
      <c r="M56" s="126"/>
      <c r="N56" s="111"/>
      <c r="O56" s="58"/>
      <c r="P56" s="157"/>
      <c r="Q56" s="120"/>
      <c r="R56" s="163"/>
      <c r="S56" s="79"/>
      <c r="T56" s="188"/>
      <c r="U56" s="188"/>
      <c r="V56" s="189"/>
      <c r="W56" s="134"/>
      <c r="X56" s="134"/>
      <c r="Y56" s="120"/>
      <c r="Z56" s="73"/>
      <c r="AA56" s="102"/>
      <c r="AB56" s="64"/>
    </row>
    <row r="57" spans="1:28">
      <c r="A57" s="19" t="s">
        <v>226</v>
      </c>
      <c r="B57" s="122"/>
      <c r="C57" s="123"/>
      <c r="D57" s="122">
        <v>422.39906502399151</v>
      </c>
      <c r="E57" s="137"/>
      <c r="F57" s="70"/>
      <c r="G57" s="70"/>
      <c r="H57" s="55"/>
      <c r="I57" s="57"/>
      <c r="J57" s="58"/>
      <c r="K57" s="57"/>
      <c r="L57" s="149"/>
      <c r="M57" s="126"/>
      <c r="N57" s="111"/>
      <c r="O57" s="58"/>
      <c r="P57" s="157"/>
      <c r="Q57" s="120"/>
      <c r="R57" s="163"/>
      <c r="S57" s="79"/>
      <c r="T57" s="188"/>
      <c r="U57" s="188"/>
      <c r="V57" s="189"/>
      <c r="W57" s="134"/>
      <c r="X57" s="134"/>
      <c r="Y57" s="120"/>
      <c r="Z57" s="73"/>
      <c r="AA57" s="102"/>
      <c r="AB57" s="64"/>
    </row>
    <row r="58" spans="1:28">
      <c r="A58" s="19" t="s">
        <v>224</v>
      </c>
      <c r="B58" s="122"/>
      <c r="C58" s="123"/>
      <c r="D58" s="122">
        <v>425.57375053819231</v>
      </c>
      <c r="E58" s="137"/>
      <c r="F58" s="70"/>
      <c r="G58" s="70"/>
      <c r="H58" s="55"/>
      <c r="I58" s="57"/>
      <c r="J58" s="58"/>
      <c r="K58" s="57"/>
      <c r="L58" s="149"/>
      <c r="M58" s="126"/>
      <c r="N58" s="111"/>
      <c r="O58" s="58"/>
      <c r="P58" s="157"/>
      <c r="Q58" s="120"/>
      <c r="R58" s="163"/>
      <c r="S58" s="79"/>
      <c r="T58" s="188"/>
      <c r="U58" s="188"/>
      <c r="V58" s="189"/>
      <c r="W58" s="134"/>
      <c r="X58" s="134"/>
      <c r="Y58" s="120"/>
      <c r="Z58" s="73"/>
      <c r="AA58" s="102"/>
      <c r="AB58" s="64"/>
    </row>
    <row r="59" spans="1:28">
      <c r="A59" s="19" t="s">
        <v>106</v>
      </c>
      <c r="B59" s="122">
        <v>174.38403415326948</v>
      </c>
      <c r="C59" s="123"/>
      <c r="D59" s="123"/>
      <c r="E59" s="137"/>
      <c r="F59" s="70"/>
      <c r="G59" s="70"/>
      <c r="H59" s="55"/>
      <c r="I59" s="57"/>
      <c r="J59" s="58"/>
      <c r="K59" s="57"/>
      <c r="L59" s="149"/>
      <c r="M59" s="126"/>
      <c r="N59" s="111"/>
      <c r="O59" s="58"/>
      <c r="P59" s="157"/>
      <c r="Q59" s="120"/>
      <c r="R59" s="163"/>
      <c r="S59" s="79"/>
      <c r="T59" s="188"/>
      <c r="U59" s="188"/>
      <c r="V59" s="189"/>
      <c r="W59" s="134"/>
      <c r="X59" s="134"/>
      <c r="Y59" s="120"/>
      <c r="Z59" s="73"/>
      <c r="AA59" s="102"/>
      <c r="AB59" s="64"/>
    </row>
    <row r="60" spans="1:28">
      <c r="A60" s="19" t="s">
        <v>33</v>
      </c>
      <c r="B60" s="122">
        <v>206.84977274758018</v>
      </c>
      <c r="C60" s="123">
        <v>85.32</v>
      </c>
      <c r="D60" s="123"/>
      <c r="E60" s="137"/>
      <c r="F60" s="70"/>
      <c r="G60" s="70"/>
      <c r="H60" s="55"/>
      <c r="I60" s="57"/>
      <c r="J60" s="58"/>
      <c r="K60" s="57"/>
      <c r="L60" s="149"/>
      <c r="M60" s="126"/>
      <c r="N60" s="111"/>
      <c r="O60" s="58"/>
      <c r="P60" s="157"/>
      <c r="Q60" s="120"/>
      <c r="R60" s="163"/>
      <c r="S60" s="79"/>
      <c r="T60" s="188"/>
      <c r="U60" s="188"/>
      <c r="V60" s="189"/>
      <c r="W60" s="134"/>
      <c r="X60" s="134"/>
      <c r="Y60" s="120"/>
      <c r="Z60" s="73"/>
      <c r="AA60" s="102"/>
      <c r="AB60" s="64"/>
    </row>
    <row r="61" spans="1:28">
      <c r="A61" s="19" t="s">
        <v>152</v>
      </c>
      <c r="B61" s="122">
        <v>299.63008845149847</v>
      </c>
      <c r="C61" s="123"/>
      <c r="D61" s="123"/>
      <c r="E61" s="137"/>
      <c r="F61" s="70"/>
      <c r="G61" s="70"/>
      <c r="H61" s="55"/>
      <c r="I61" s="57"/>
      <c r="J61" s="58"/>
      <c r="K61" s="57"/>
      <c r="L61" s="149"/>
      <c r="M61" s="126"/>
      <c r="N61" s="111"/>
      <c r="O61" s="58"/>
      <c r="P61" s="157"/>
      <c r="Q61" s="120"/>
      <c r="R61" s="163"/>
      <c r="S61" s="79"/>
      <c r="T61" s="188"/>
      <c r="U61" s="188"/>
      <c r="V61" s="189"/>
      <c r="W61" s="134"/>
      <c r="X61" s="134"/>
      <c r="Y61" s="120"/>
      <c r="Z61" s="73"/>
      <c r="AA61" s="102"/>
      <c r="AB61" s="64"/>
    </row>
    <row r="62" spans="1:28">
      <c r="A62" s="19" t="s">
        <v>153</v>
      </c>
      <c r="B62" s="122">
        <v>347.19807477406533</v>
      </c>
      <c r="C62" s="123"/>
      <c r="D62" s="123"/>
      <c r="E62" s="137"/>
      <c r="F62" s="70"/>
      <c r="G62" s="70"/>
      <c r="H62" s="55"/>
      <c r="I62" s="57"/>
      <c r="J62" s="58"/>
      <c r="K62" s="57"/>
      <c r="L62" s="149"/>
      <c r="M62" s="126"/>
      <c r="N62" s="111"/>
      <c r="O62" s="58"/>
      <c r="P62" s="157"/>
      <c r="Q62" s="120"/>
      <c r="R62" s="163"/>
      <c r="S62" s="79"/>
      <c r="T62" s="159"/>
      <c r="U62" s="159"/>
      <c r="V62" s="159"/>
      <c r="W62" s="134"/>
      <c r="X62" s="134"/>
      <c r="Y62" s="120"/>
      <c r="Z62" s="73"/>
      <c r="AA62" s="102"/>
      <c r="AB62" s="64"/>
    </row>
    <row r="63" spans="1:28">
      <c r="A63" s="25" t="s">
        <v>114</v>
      </c>
      <c r="B63" s="122">
        <v>445.60481869782944</v>
      </c>
      <c r="C63" s="123"/>
      <c r="D63" s="123"/>
      <c r="E63" s="137"/>
      <c r="F63" s="70"/>
      <c r="G63" s="70"/>
      <c r="H63" s="55"/>
      <c r="I63" s="57"/>
      <c r="J63" s="58"/>
      <c r="K63" s="57"/>
      <c r="L63" s="149"/>
      <c r="M63" s="126"/>
      <c r="N63" s="111"/>
      <c r="O63" s="58"/>
      <c r="P63" s="157"/>
      <c r="Q63" s="120"/>
      <c r="R63" s="163"/>
      <c r="S63" s="79"/>
      <c r="T63" s="159"/>
      <c r="U63" s="159"/>
      <c r="V63" s="159"/>
      <c r="W63" s="134"/>
      <c r="X63" s="134"/>
      <c r="Y63" s="120"/>
      <c r="Z63" s="73"/>
      <c r="AA63" s="102"/>
      <c r="AB63" s="64"/>
    </row>
    <row r="64" spans="1:28">
      <c r="F64" s="21"/>
      <c r="G64" s="21"/>
      <c r="H64" s="21"/>
      <c r="S64" s="21"/>
      <c r="T64" s="21"/>
      <c r="U64" s="21"/>
      <c r="V64" s="21"/>
      <c r="W64" s="21"/>
      <c r="X64" s="21"/>
      <c r="Y64" s="21"/>
      <c r="Z64" s="87"/>
      <c r="AA64" s="23"/>
    </row>
    <row r="65" spans="1:90">
      <c r="B65" s="19" t="s">
        <v>73</v>
      </c>
      <c r="C65" s="20" t="s">
        <v>51</v>
      </c>
      <c r="D65" s="19" t="s">
        <v>73</v>
      </c>
      <c r="E65" s="20" t="s">
        <v>51</v>
      </c>
      <c r="F65" s="62" t="s">
        <v>242</v>
      </c>
      <c r="G65" s="62" t="s">
        <v>243</v>
      </c>
      <c r="H65" s="62" t="s">
        <v>47</v>
      </c>
      <c r="I65" s="63" t="s">
        <v>244</v>
      </c>
      <c r="J65" s="53" t="s">
        <v>245</v>
      </c>
      <c r="K65" s="130" t="s">
        <v>246</v>
      </c>
      <c r="L65" s="130" t="s">
        <v>247</v>
      </c>
      <c r="M65" s="130" t="s">
        <v>246</v>
      </c>
      <c r="N65" s="130" t="s">
        <v>247</v>
      </c>
      <c r="O65" s="53"/>
      <c r="P65" s="78" t="s">
        <v>249</v>
      </c>
      <c r="Q65" s="78" t="s">
        <v>250</v>
      </c>
      <c r="R65" s="78" t="s">
        <v>251</v>
      </c>
      <c r="S65" s="54"/>
      <c r="T65" s="54"/>
      <c r="U65" s="54"/>
      <c r="V65" s="54" t="s">
        <v>390</v>
      </c>
      <c r="W65" s="132" t="s">
        <v>252</v>
      </c>
      <c r="X65" s="132" t="s">
        <v>253</v>
      </c>
      <c r="Y65" s="133" t="s">
        <v>132</v>
      </c>
      <c r="Z65" s="85" t="s">
        <v>51</v>
      </c>
      <c r="AA65" s="23"/>
      <c r="AB65" s="27" t="s">
        <v>53</v>
      </c>
    </row>
    <row r="66" spans="1:90">
      <c r="A66" s="27" t="s">
        <v>39</v>
      </c>
      <c r="B66" s="19" t="s">
        <v>142</v>
      </c>
      <c r="C66" s="104" t="s">
        <v>142</v>
      </c>
      <c r="D66" s="19" t="s">
        <v>142</v>
      </c>
      <c r="E66" s="104" t="s">
        <v>255</v>
      </c>
      <c r="F66" s="21"/>
      <c r="G66" s="21"/>
      <c r="H66" s="21"/>
      <c r="M66" s="127"/>
      <c r="P66" s="63" t="s">
        <v>386</v>
      </c>
      <c r="R66" s="63"/>
      <c r="S66" s="21"/>
      <c r="T66" s="21"/>
      <c r="U66" s="21"/>
      <c r="V66" s="21"/>
      <c r="W66" s="21"/>
      <c r="X66" s="21"/>
      <c r="Y66" s="115"/>
      <c r="Z66" s="116" t="s">
        <v>133</v>
      </c>
      <c r="AA66" s="23"/>
    </row>
    <row r="67" spans="1:90">
      <c r="F67" s="90">
        <v>44499</v>
      </c>
      <c r="G67" s="90">
        <v>44500</v>
      </c>
      <c r="H67" s="90">
        <v>44506</v>
      </c>
      <c r="I67" s="90">
        <v>44507</v>
      </c>
      <c r="J67" s="51" t="s">
        <v>70</v>
      </c>
      <c r="K67" s="90">
        <v>44520</v>
      </c>
      <c r="L67" s="90">
        <v>44521</v>
      </c>
      <c r="M67" s="91">
        <v>44541</v>
      </c>
      <c r="N67" s="91">
        <v>44542</v>
      </c>
      <c r="O67" s="51" t="s">
        <v>70</v>
      </c>
      <c r="P67" s="91">
        <v>44563</v>
      </c>
      <c r="Q67" s="91">
        <v>44590</v>
      </c>
      <c r="R67" s="91">
        <v>44591</v>
      </c>
      <c r="S67" s="160" t="s">
        <v>70</v>
      </c>
      <c r="T67" s="91">
        <v>44597</v>
      </c>
      <c r="U67" s="91">
        <v>44598</v>
      </c>
      <c r="V67" s="160" t="s">
        <v>70</v>
      </c>
      <c r="W67" s="91">
        <v>44618</v>
      </c>
      <c r="X67" s="91">
        <v>44619</v>
      </c>
      <c r="Y67" s="90">
        <v>44288</v>
      </c>
      <c r="Z67" s="86"/>
      <c r="AA67" s="23" t="s">
        <v>70</v>
      </c>
    </row>
    <row r="68" spans="1:90">
      <c r="A68" s="24" t="s">
        <v>37</v>
      </c>
      <c r="B68" s="122">
        <v>60.597433894263212</v>
      </c>
      <c r="C68" s="122">
        <v>42.56</v>
      </c>
      <c r="D68" s="122">
        <v>48.168666666666667</v>
      </c>
      <c r="E68" s="136">
        <v>38.4</v>
      </c>
      <c r="F68" s="70"/>
      <c r="G68" s="70"/>
      <c r="H68" s="55"/>
      <c r="I68" s="57"/>
      <c r="J68" s="60"/>
      <c r="K68" s="75"/>
      <c r="L68" s="75"/>
      <c r="M68" s="126"/>
      <c r="N68" s="112"/>
      <c r="O68" s="60"/>
      <c r="P68" s="155"/>
      <c r="Q68" s="128"/>
      <c r="R68" s="158"/>
      <c r="S68" s="80"/>
      <c r="T68" s="80"/>
      <c r="U68" s="80"/>
      <c r="V68" s="80"/>
      <c r="W68" s="134"/>
      <c r="X68" s="134"/>
      <c r="Y68" s="120"/>
      <c r="Z68" s="73"/>
      <c r="AA68" s="102"/>
      <c r="AB68" s="64"/>
    </row>
    <row r="69" spans="1:90">
      <c r="A69" s="19" t="s">
        <v>85</v>
      </c>
      <c r="B69" s="122">
        <v>87.156253339203815</v>
      </c>
      <c r="C69" s="122">
        <v>71.61</v>
      </c>
      <c r="D69" s="122">
        <v>84.355220388565769</v>
      </c>
      <c r="E69" s="136">
        <v>40.39</v>
      </c>
      <c r="F69" s="70">
        <v>40.783999999999999</v>
      </c>
      <c r="G69" s="70">
        <v>42.735219512195123</v>
      </c>
      <c r="H69" s="55">
        <v>40.783999999999999</v>
      </c>
      <c r="I69" s="57"/>
      <c r="J69" s="60">
        <f>AVERAGE(F69:H69)</f>
        <v>41.434406504065038</v>
      </c>
      <c r="K69" s="57"/>
      <c r="L69" s="57"/>
      <c r="M69" s="126"/>
      <c r="N69" s="113"/>
      <c r="O69" s="60">
        <f t="shared" ref="O69:O78" si="1">J69</f>
        <v>41.434406504065038</v>
      </c>
      <c r="P69" s="155"/>
      <c r="Q69" s="128"/>
      <c r="R69" s="158"/>
      <c r="S69" s="165">
        <v>41.434406504065038</v>
      </c>
      <c r="T69" s="80"/>
      <c r="U69" s="80"/>
      <c r="V69" s="165">
        <v>41.434406504065038</v>
      </c>
      <c r="W69" s="134"/>
      <c r="X69" s="134"/>
      <c r="Y69" s="120"/>
      <c r="Z69" s="73"/>
      <c r="AA69" s="102"/>
      <c r="AB69" s="64"/>
    </row>
    <row r="70" spans="1:90">
      <c r="A70" s="24" t="s">
        <v>44</v>
      </c>
      <c r="B70" s="122">
        <v>58.525866666666666</v>
      </c>
      <c r="C70" s="122">
        <v>75.150000000000006</v>
      </c>
      <c r="D70" s="122">
        <v>85.539062489126238</v>
      </c>
      <c r="E70" s="136">
        <v>56.09</v>
      </c>
      <c r="F70" s="70">
        <v>66.807762833083274</v>
      </c>
      <c r="G70" s="70">
        <v>62.340329849012811</v>
      </c>
      <c r="H70" s="93">
        <v>102.41049309777546</v>
      </c>
      <c r="I70" s="57">
        <v>48.661333333333339</v>
      </c>
      <c r="J70" s="60">
        <f>AVERAGE(F70,G70,I70)</f>
        <v>59.269808671809812</v>
      </c>
      <c r="K70" s="57"/>
      <c r="L70" s="57"/>
      <c r="M70" s="126"/>
      <c r="N70" s="112"/>
      <c r="O70" s="60">
        <f t="shared" si="1"/>
        <v>59.269808671809812</v>
      </c>
      <c r="P70" s="156"/>
      <c r="Q70" s="129"/>
      <c r="R70" s="157"/>
      <c r="S70" s="165">
        <v>59.269808671809812</v>
      </c>
      <c r="T70" s="80"/>
      <c r="U70" s="80"/>
      <c r="V70" s="165">
        <v>59.269808671809812</v>
      </c>
      <c r="W70" s="134"/>
      <c r="X70" s="134"/>
      <c r="Y70" s="120"/>
      <c r="Z70" s="73"/>
      <c r="AA70" s="102"/>
      <c r="AB70" s="64"/>
    </row>
    <row r="71" spans="1:90">
      <c r="A71" s="19" t="s">
        <v>162</v>
      </c>
      <c r="B71" s="122">
        <v>87.500122540739213</v>
      </c>
      <c r="C71" s="122">
        <v>101.11</v>
      </c>
      <c r="D71" s="122">
        <v>76.663719771395066</v>
      </c>
      <c r="E71" s="136">
        <v>56.46</v>
      </c>
      <c r="F71" s="74">
        <v>73.86740062290913</v>
      </c>
      <c r="G71" s="70">
        <v>71.120817653890867</v>
      </c>
      <c r="H71" s="55">
        <v>43.645025677705519</v>
      </c>
      <c r="I71" s="57">
        <v>66.598105379922401</v>
      </c>
      <c r="J71" s="60">
        <f>AVERAGE(G71:I71)</f>
        <v>60.454649570506263</v>
      </c>
      <c r="K71" s="75"/>
      <c r="L71" s="75"/>
      <c r="M71" s="126"/>
      <c r="N71" s="112"/>
      <c r="O71" s="60">
        <f t="shared" si="1"/>
        <v>60.454649570506263</v>
      </c>
      <c r="P71" s="156"/>
      <c r="Q71" s="129"/>
      <c r="R71" s="157"/>
      <c r="S71" s="165">
        <v>60.454649570506263</v>
      </c>
      <c r="T71" s="80"/>
      <c r="U71" s="80"/>
      <c r="V71" s="165">
        <v>60.454649570506263</v>
      </c>
      <c r="W71" s="134"/>
      <c r="X71" s="134"/>
      <c r="Y71" s="121"/>
      <c r="Z71" s="73"/>
      <c r="AA71" s="102"/>
      <c r="AB71" s="64"/>
    </row>
    <row r="72" spans="1:90">
      <c r="A72" s="22" t="s">
        <v>45</v>
      </c>
      <c r="B72" s="122">
        <v>106.92005613685417</v>
      </c>
      <c r="C72" s="122">
        <v>124.62</v>
      </c>
      <c r="D72" s="122">
        <v>96.633475923039029</v>
      </c>
      <c r="E72" s="140">
        <v>90.36</v>
      </c>
      <c r="F72" s="70">
        <v>61.916771946014372</v>
      </c>
      <c r="G72" s="70">
        <v>57.508738675958227</v>
      </c>
      <c r="H72" s="55">
        <v>65.846584936699742</v>
      </c>
      <c r="I72" s="75">
        <v>117.97913699389903</v>
      </c>
      <c r="J72" s="60">
        <f>AVERAGE(F72:H72)</f>
        <v>61.757365186224114</v>
      </c>
      <c r="K72" s="56"/>
      <c r="L72" s="56"/>
      <c r="M72" s="126"/>
      <c r="N72" s="112"/>
      <c r="O72" s="60">
        <f t="shared" si="1"/>
        <v>61.757365186224114</v>
      </c>
      <c r="P72" s="156"/>
      <c r="Q72" s="129"/>
      <c r="R72" s="157"/>
      <c r="S72" s="165">
        <v>61.757365186224114</v>
      </c>
      <c r="T72" s="80"/>
      <c r="U72" s="80"/>
      <c r="V72" s="165">
        <v>61.757365186224114</v>
      </c>
      <c r="W72" s="134"/>
      <c r="X72" s="134"/>
      <c r="Y72" s="120"/>
      <c r="Z72" s="73"/>
      <c r="AA72" s="102"/>
      <c r="AB72" s="64"/>
    </row>
    <row r="73" spans="1:90">
      <c r="A73" s="22" t="s">
        <v>347</v>
      </c>
      <c r="B73" s="122"/>
      <c r="C73" s="123"/>
      <c r="D73" s="123"/>
      <c r="E73" s="139"/>
      <c r="F73" s="70">
        <v>102.61350744030453</v>
      </c>
      <c r="G73" s="70">
        <v>68.890852497096205</v>
      </c>
      <c r="H73" s="55">
        <v>44.045569272584274</v>
      </c>
      <c r="I73" s="57"/>
      <c r="J73" s="60">
        <f>AVERAGE(F73:H73)</f>
        <v>71.849976403328341</v>
      </c>
      <c r="K73" s="56"/>
      <c r="L73" s="56"/>
      <c r="M73" s="126"/>
      <c r="N73" s="113"/>
      <c r="O73" s="60">
        <f t="shared" si="1"/>
        <v>71.849976403328341</v>
      </c>
      <c r="P73" s="155"/>
      <c r="Q73" s="128"/>
      <c r="R73" s="158"/>
      <c r="S73" s="165">
        <v>71.849976403328341</v>
      </c>
      <c r="T73" s="80"/>
      <c r="U73" s="80"/>
      <c r="V73" s="165">
        <v>71.849976403328341</v>
      </c>
      <c r="W73" s="134"/>
      <c r="X73" s="134"/>
      <c r="Y73" s="120"/>
      <c r="Z73" s="73"/>
      <c r="AA73" s="102"/>
      <c r="AB73" s="66"/>
    </row>
    <row r="74" spans="1:90">
      <c r="A74" s="19" t="s">
        <v>135</v>
      </c>
      <c r="B74" s="122">
        <v>116.88310711940278</v>
      </c>
      <c r="C74" s="122">
        <v>149.05000000000001</v>
      </c>
      <c r="D74" s="122">
        <v>109.32732040286474</v>
      </c>
      <c r="E74" s="136">
        <v>155.49</v>
      </c>
      <c r="F74" s="70">
        <v>96.107566732033661</v>
      </c>
      <c r="G74" s="70">
        <v>40.783999999999999</v>
      </c>
      <c r="H74" s="55"/>
      <c r="I74" s="57"/>
      <c r="J74" s="60">
        <f>AVERAGE(F74:G74)*1.1</f>
        <v>75.290361702618512</v>
      </c>
      <c r="K74" s="75"/>
      <c r="L74" s="57"/>
      <c r="M74" s="126"/>
      <c r="N74" s="112"/>
      <c r="O74" s="60">
        <f t="shared" si="1"/>
        <v>75.290361702618512</v>
      </c>
      <c r="P74" s="155"/>
      <c r="Q74" s="128"/>
      <c r="R74" s="158"/>
      <c r="S74" s="165">
        <v>75.290361702618512</v>
      </c>
      <c r="T74" s="80"/>
      <c r="U74" s="80"/>
      <c r="V74" s="165">
        <v>75.290361702618512</v>
      </c>
      <c r="W74" s="134"/>
      <c r="X74" s="134"/>
      <c r="Y74" s="120"/>
      <c r="Z74" s="101"/>
      <c r="AA74" s="102"/>
      <c r="AB74" s="64"/>
    </row>
    <row r="75" spans="1:90">
      <c r="A75" s="22" t="s">
        <v>103</v>
      </c>
      <c r="B75" s="122">
        <v>89.377547498442496</v>
      </c>
      <c r="C75" s="124">
        <v>95.34</v>
      </c>
      <c r="D75" s="124">
        <v>70.184258430954984</v>
      </c>
      <c r="E75" s="136">
        <v>69.930000000000007</v>
      </c>
      <c r="F75" s="74">
        <v>115.16397462221695</v>
      </c>
      <c r="G75" s="70">
        <v>77.253221835075593</v>
      </c>
      <c r="H75" s="55">
        <v>53.887497603891156</v>
      </c>
      <c r="I75" s="57">
        <v>99.742864115363332</v>
      </c>
      <c r="J75" s="60">
        <f>AVERAGE(G75:I75)</f>
        <v>76.96119451811002</v>
      </c>
      <c r="K75" s="57"/>
      <c r="L75" s="57"/>
      <c r="M75" s="126"/>
      <c r="N75" s="113"/>
      <c r="O75" s="60">
        <f t="shared" si="1"/>
        <v>76.96119451811002</v>
      </c>
      <c r="P75" s="155"/>
      <c r="Q75" s="128"/>
      <c r="R75" s="157"/>
      <c r="S75" s="165">
        <v>76.96119451811002</v>
      </c>
      <c r="T75" s="80"/>
      <c r="U75" s="80"/>
      <c r="V75" s="165">
        <v>76.96119451811002</v>
      </c>
      <c r="W75" s="134"/>
      <c r="X75" s="134"/>
      <c r="Y75" s="120"/>
      <c r="Z75" s="73"/>
      <c r="AA75" s="102"/>
      <c r="AB75" s="64"/>
    </row>
    <row r="76" spans="1:90" s="172" customFormat="1">
      <c r="A76" s="174" t="s">
        <v>97</v>
      </c>
      <c r="B76" s="122">
        <v>115.56235768606227</v>
      </c>
      <c r="C76" s="123"/>
      <c r="D76" s="122">
        <v>119.73513785657656</v>
      </c>
      <c r="E76" s="137">
        <v>131.28</v>
      </c>
      <c r="F76" s="175">
        <v>98.23007221132778</v>
      </c>
      <c r="G76" s="175">
        <v>78.600492450638967</v>
      </c>
      <c r="H76" s="177">
        <v>116.14341635076178</v>
      </c>
      <c r="I76" s="126">
        <v>112.7877892401554</v>
      </c>
      <c r="J76" s="60">
        <f>AVERAGE(F76:G76,I76)</f>
        <v>96.539451300707398</v>
      </c>
      <c r="K76" s="141"/>
      <c r="L76" s="141"/>
      <c r="M76" s="141"/>
      <c r="N76" s="112"/>
      <c r="O76" s="60">
        <f>J76</f>
        <v>96.539451300707398</v>
      </c>
      <c r="P76" s="155"/>
      <c r="Q76" s="128">
        <v>137.35626921038676</v>
      </c>
      <c r="R76" s="158"/>
      <c r="S76" s="165">
        <v>96.539451300707398</v>
      </c>
      <c r="T76" s="80">
        <v>100.41027336039633</v>
      </c>
      <c r="U76" s="80">
        <v>78.75</v>
      </c>
      <c r="V76" s="60">
        <f>AVERAGE(F76,G76,U76)</f>
        <v>85.193521553988916</v>
      </c>
      <c r="W76" s="134"/>
      <c r="X76" s="134"/>
      <c r="Y76" s="120"/>
      <c r="Z76" s="73"/>
      <c r="AA76" s="102"/>
      <c r="AB76" s="6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4"/>
      <c r="CE76" s="174"/>
      <c r="CF76" s="174"/>
      <c r="CG76" s="174"/>
      <c r="CH76" s="174"/>
      <c r="CI76" s="174"/>
      <c r="CJ76" s="174"/>
      <c r="CK76" s="174"/>
      <c r="CL76" s="174"/>
    </row>
    <row r="77" spans="1:90" s="172" customFormat="1">
      <c r="A77" s="173" t="s">
        <v>256</v>
      </c>
      <c r="B77" s="122">
        <v>151.55300351333733</v>
      </c>
      <c r="C77" s="122"/>
      <c r="D77" s="122">
        <v>127.89903771646857</v>
      </c>
      <c r="E77" s="136"/>
      <c r="F77" s="175">
        <v>111.79565070942414</v>
      </c>
      <c r="G77" s="175">
        <v>94.814197444831535</v>
      </c>
      <c r="H77" s="176">
        <v>54.745805307202545</v>
      </c>
      <c r="I77" s="141">
        <v>141.77281419855782</v>
      </c>
      <c r="J77" s="60">
        <f>AVERAGE(F77:H77)</f>
        <v>87.118551153819411</v>
      </c>
      <c r="K77" s="180"/>
      <c r="L77" s="180"/>
      <c r="M77" s="126"/>
      <c r="N77" s="113"/>
      <c r="O77" s="60">
        <f t="shared" si="1"/>
        <v>87.118551153819411</v>
      </c>
      <c r="P77" s="156"/>
      <c r="Q77" s="128">
        <v>118.41968556792077</v>
      </c>
      <c r="R77" s="158"/>
      <c r="S77" s="165">
        <v>87.118551153819396</v>
      </c>
      <c r="T77" s="80">
        <v>118.9719656623588</v>
      </c>
      <c r="U77" s="80">
        <v>144.63331460100142</v>
      </c>
      <c r="V77" s="165">
        <v>87.118551153819396</v>
      </c>
      <c r="W77" s="134"/>
      <c r="X77" s="134"/>
      <c r="Y77" s="120"/>
      <c r="Z77" s="101"/>
      <c r="AA77" s="102"/>
      <c r="AB77" s="6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4"/>
      <c r="CA77" s="174"/>
      <c r="CB77" s="174"/>
      <c r="CC77" s="174"/>
      <c r="CD77" s="174"/>
      <c r="CE77" s="174"/>
      <c r="CF77" s="174"/>
      <c r="CG77" s="174"/>
      <c r="CH77" s="174"/>
      <c r="CI77" s="174"/>
      <c r="CJ77" s="174"/>
      <c r="CK77" s="174"/>
      <c r="CL77" s="174"/>
    </row>
    <row r="78" spans="1:90">
      <c r="A78" s="174" t="s">
        <v>90</v>
      </c>
      <c r="B78" s="122">
        <v>114.27221198048426</v>
      </c>
      <c r="C78" s="123">
        <v>172.83</v>
      </c>
      <c r="D78" s="122">
        <v>113.06323784558442</v>
      </c>
      <c r="E78" s="137">
        <v>185.53</v>
      </c>
      <c r="F78" s="175">
        <v>82.080573999307816</v>
      </c>
      <c r="G78" s="175">
        <v>62.015126596980231</v>
      </c>
      <c r="H78" s="176">
        <v>122.15157027394309</v>
      </c>
      <c r="I78" s="141">
        <v>177.71291403216861</v>
      </c>
      <c r="J78" s="60">
        <f>AVERAGE(F78:H78)</f>
        <v>88.749090290077049</v>
      </c>
      <c r="K78" s="141"/>
      <c r="L78" s="126"/>
      <c r="M78" s="126"/>
      <c r="N78" s="112"/>
      <c r="O78" s="60">
        <f t="shared" si="1"/>
        <v>88.749090290077049</v>
      </c>
      <c r="P78" s="156"/>
      <c r="Q78" s="129"/>
      <c r="R78" s="157"/>
      <c r="S78" s="165">
        <v>88.749090290077049</v>
      </c>
      <c r="T78" s="80"/>
      <c r="U78" s="80"/>
      <c r="V78" s="165">
        <v>88.749090290077049</v>
      </c>
      <c r="W78" s="134"/>
      <c r="X78" s="134"/>
      <c r="Y78" s="142"/>
      <c r="Z78" s="73"/>
      <c r="AA78" s="102"/>
      <c r="AB78" s="6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</row>
    <row r="79" spans="1:90" s="172" customFormat="1">
      <c r="A79" s="173" t="s">
        <v>102</v>
      </c>
      <c r="B79" s="122">
        <v>107.03896962201206</v>
      </c>
      <c r="C79" s="122">
        <v>126.78</v>
      </c>
      <c r="D79" s="122">
        <v>100.98590641211239</v>
      </c>
      <c r="E79" s="136">
        <v>88.12</v>
      </c>
      <c r="F79" s="175"/>
      <c r="G79" s="175"/>
      <c r="H79" s="176"/>
      <c r="I79" s="126"/>
      <c r="J79" s="60"/>
      <c r="K79" s="126"/>
      <c r="L79" s="126"/>
      <c r="M79" s="126">
        <v>109.9566005334943</v>
      </c>
      <c r="N79" s="112">
        <v>120.97333333333333</v>
      </c>
      <c r="O79" s="60">
        <f>AVERAGE(M79:N79)*1.1</f>
        <v>127.01146362675522</v>
      </c>
      <c r="P79" s="156"/>
      <c r="Q79" s="129"/>
      <c r="R79" s="157"/>
      <c r="S79" s="165">
        <v>127.011463626755</v>
      </c>
      <c r="T79" s="80">
        <v>108.78240102789474</v>
      </c>
      <c r="U79" s="80">
        <v>100.37051701236329</v>
      </c>
      <c r="V79" s="60">
        <f>AVERAGE(M79,T79,U79)</f>
        <v>106.36983952458411</v>
      </c>
      <c r="W79" s="134"/>
      <c r="X79" s="134"/>
      <c r="Y79" s="120"/>
      <c r="Z79" s="73"/>
      <c r="AA79" s="102"/>
      <c r="AB79" s="66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</row>
    <row r="80" spans="1:90" s="172" customFormat="1">
      <c r="A80" s="173" t="s">
        <v>98</v>
      </c>
      <c r="B80" s="122">
        <v>146.89106699998405</v>
      </c>
      <c r="C80" s="123"/>
      <c r="D80" s="122">
        <v>125.36340809587256</v>
      </c>
      <c r="E80" s="137"/>
      <c r="F80" s="175"/>
      <c r="G80" s="175"/>
      <c r="H80" s="176"/>
      <c r="I80" s="126"/>
      <c r="J80" s="60"/>
      <c r="K80" s="180"/>
      <c r="L80" s="180"/>
      <c r="M80" s="126"/>
      <c r="N80" s="112"/>
      <c r="O80" s="60"/>
      <c r="P80" s="156"/>
      <c r="Q80" s="129">
        <v>137.87443443443445</v>
      </c>
      <c r="R80" s="157"/>
      <c r="S80" s="165">
        <f>Q80*1.2</f>
        <v>165.44932132132132</v>
      </c>
      <c r="T80" s="80">
        <v>91.710411157871121</v>
      </c>
      <c r="U80" s="80">
        <v>90.602457341371377</v>
      </c>
      <c r="V80" s="60">
        <f>AVERAGE(U80,T80,Q80)</f>
        <v>106.72910097789232</v>
      </c>
      <c r="W80" s="134"/>
      <c r="X80" s="134"/>
      <c r="Y80" s="120"/>
      <c r="Z80" s="73"/>
      <c r="AA80" s="102"/>
      <c r="AB80" s="66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  <c r="CE80" s="174"/>
      <c r="CF80" s="174"/>
      <c r="CG80" s="174"/>
      <c r="CH80" s="174"/>
      <c r="CI80" s="174"/>
      <c r="CJ80" s="174"/>
      <c r="CK80" s="174"/>
      <c r="CL80" s="174"/>
    </row>
    <row r="81" spans="1:90">
      <c r="A81" s="173" t="s">
        <v>31</v>
      </c>
      <c r="B81" s="122">
        <v>103.66645081677014</v>
      </c>
      <c r="C81" s="122">
        <v>162.30000000000001</v>
      </c>
      <c r="D81" s="122">
        <v>116.21817466964497</v>
      </c>
      <c r="E81" s="140">
        <v>161.15</v>
      </c>
      <c r="F81" s="178">
        <v>169.65699573191822</v>
      </c>
      <c r="G81" s="178">
        <v>146.70734494773521</v>
      </c>
      <c r="H81" s="176">
        <v>95.65847249839068</v>
      </c>
      <c r="I81" s="126">
        <v>88.960834165280176</v>
      </c>
      <c r="J81" s="60">
        <f>AVERAGE(G81:I81)</f>
        <v>110.44221720380203</v>
      </c>
      <c r="K81" s="126">
        <v>140.44800000000001</v>
      </c>
      <c r="L81" s="141">
        <v>140.44800000000001</v>
      </c>
      <c r="M81" s="141">
        <v>147.22068025567467</v>
      </c>
      <c r="N81" s="113"/>
      <c r="O81" s="60">
        <f>AVERAGE(H81:I81,K81)</f>
        <v>108.35576888789028</v>
      </c>
      <c r="P81" s="155"/>
      <c r="Q81" s="128"/>
      <c r="R81" s="157"/>
      <c r="S81" s="165">
        <v>108.35576888789028</v>
      </c>
      <c r="T81" s="80">
        <v>193.48688130795878</v>
      </c>
      <c r="U81" s="80"/>
      <c r="V81" s="165">
        <v>108.35576888789028</v>
      </c>
      <c r="W81" s="134"/>
      <c r="X81" s="134"/>
      <c r="Y81" s="120"/>
      <c r="Z81" s="73"/>
      <c r="AA81" s="102"/>
      <c r="AB81" s="66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</row>
    <row r="82" spans="1:90" s="172" customFormat="1">
      <c r="A82" s="174" t="s">
        <v>259</v>
      </c>
      <c r="B82" s="122">
        <v>222.81476036036054</v>
      </c>
      <c r="C82" s="123"/>
      <c r="D82" s="123"/>
      <c r="E82" s="137"/>
      <c r="F82" s="179"/>
      <c r="G82" s="175"/>
      <c r="H82" s="176">
        <v>126.27144724983913</v>
      </c>
      <c r="I82" s="126"/>
      <c r="J82" s="60">
        <f>AVERAGE(H82)*1.2</f>
        <v>151.52573669980694</v>
      </c>
      <c r="K82" s="126"/>
      <c r="L82" s="126"/>
      <c r="M82" s="126">
        <v>109.05066666666667</v>
      </c>
      <c r="N82" s="112">
        <v>130.95423307730866</v>
      </c>
      <c r="O82" s="60">
        <f>AVERAGE(H82,M82:N82)</f>
        <v>122.09211566460482</v>
      </c>
      <c r="P82" s="156"/>
      <c r="Q82" s="128">
        <v>140.65368427250766</v>
      </c>
      <c r="R82" s="157"/>
      <c r="S82" s="165">
        <v>122.09211566460482</v>
      </c>
      <c r="T82" s="80">
        <v>89.505651558601187</v>
      </c>
      <c r="U82" s="80">
        <v>162.0441657300502</v>
      </c>
      <c r="V82" s="60">
        <f>AVERAGE(M82,N82,T82)</f>
        <v>109.83685043419217</v>
      </c>
      <c r="W82" s="134"/>
      <c r="X82" s="134"/>
      <c r="Y82" s="120"/>
      <c r="Z82" s="101"/>
      <c r="AA82" s="102"/>
      <c r="AB82" s="6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174"/>
      <c r="CD82" s="174"/>
      <c r="CE82" s="174"/>
      <c r="CF82" s="174"/>
      <c r="CG82" s="174"/>
      <c r="CH82" s="174"/>
      <c r="CI82" s="174"/>
      <c r="CJ82" s="174"/>
      <c r="CK82" s="174"/>
      <c r="CL82" s="174"/>
    </row>
    <row r="83" spans="1:90" s="172" customFormat="1">
      <c r="A83" s="173" t="s">
        <v>161</v>
      </c>
      <c r="B83" s="122">
        <v>212.52948119248833</v>
      </c>
      <c r="C83" s="122"/>
      <c r="D83" s="122">
        <v>158.27947546713199</v>
      </c>
      <c r="E83" s="136"/>
      <c r="F83" s="178">
        <v>181.00778590379514</v>
      </c>
      <c r="G83" s="175">
        <v>157.6248826945411</v>
      </c>
      <c r="H83" s="176">
        <v>123.35320105857937</v>
      </c>
      <c r="I83" s="126">
        <v>162.53820521353299</v>
      </c>
      <c r="J83" s="60">
        <f>AVERAGE(G83:I83)</f>
        <v>147.8387629888845</v>
      </c>
      <c r="K83" s="126"/>
      <c r="L83" s="126"/>
      <c r="M83" s="141"/>
      <c r="N83" s="112"/>
      <c r="O83" s="60">
        <f>J83</f>
        <v>147.8387629888845</v>
      </c>
      <c r="P83" s="155"/>
      <c r="Q83" s="128"/>
      <c r="R83" s="157"/>
      <c r="S83" s="165">
        <v>147.83876298888401</v>
      </c>
      <c r="T83" s="80">
        <v>78.75</v>
      </c>
      <c r="U83" s="80">
        <v>129.67469602533995</v>
      </c>
      <c r="V83" s="60">
        <f>AVERAGE(T83:U83,H83)</f>
        <v>110.59263236130646</v>
      </c>
      <c r="W83" s="134"/>
      <c r="X83" s="134"/>
      <c r="Y83" s="120"/>
      <c r="Z83" s="73"/>
      <c r="AA83" s="102"/>
      <c r="AB83" s="66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4"/>
      <c r="CG83" s="174"/>
      <c r="CH83" s="174"/>
      <c r="CI83" s="174"/>
      <c r="CJ83" s="174"/>
      <c r="CK83" s="174"/>
      <c r="CL83" s="174"/>
    </row>
    <row r="84" spans="1:90">
      <c r="A84" s="174" t="s">
        <v>240</v>
      </c>
      <c r="B84" s="122">
        <v>152.21395051383652</v>
      </c>
      <c r="C84" s="123"/>
      <c r="D84" s="122">
        <v>133.46696716850894</v>
      </c>
      <c r="E84" s="137"/>
      <c r="F84" s="175">
        <v>109.2578724189641</v>
      </c>
      <c r="G84" s="175">
        <v>107.17192102206744</v>
      </c>
      <c r="H84" s="176">
        <v>115.45677018811239</v>
      </c>
      <c r="I84" s="141">
        <v>176.31524348308386</v>
      </c>
      <c r="J84" s="60">
        <f>AVERAGE(F84:H84)</f>
        <v>110.62885454304796</v>
      </c>
      <c r="K84" s="126"/>
      <c r="L84" s="126"/>
      <c r="M84" s="141">
        <v>147.03949348230913</v>
      </c>
      <c r="N84" s="113">
        <v>131.11678844773184</v>
      </c>
      <c r="O84" s="60">
        <f>J84</f>
        <v>110.62885454304796</v>
      </c>
      <c r="P84" s="155"/>
      <c r="Q84" s="128">
        <v>179.7516057233704</v>
      </c>
      <c r="R84" s="158"/>
      <c r="S84" s="165">
        <v>110.62885454304796</v>
      </c>
      <c r="T84" s="80"/>
      <c r="U84" s="80"/>
      <c r="V84" s="165">
        <v>110.62885454304796</v>
      </c>
      <c r="W84" s="134"/>
      <c r="X84" s="134"/>
      <c r="Y84" s="121"/>
      <c r="Z84" s="73"/>
      <c r="AA84" s="102"/>
      <c r="AB84" s="6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  <c r="CE84" s="174"/>
      <c r="CF84" s="174"/>
      <c r="CG84" s="174"/>
      <c r="CH84" s="174"/>
      <c r="CI84" s="174"/>
      <c r="CJ84" s="174"/>
      <c r="CK84" s="174"/>
      <c r="CL84" s="174"/>
    </row>
    <row r="85" spans="1:90">
      <c r="A85" s="24" t="s">
        <v>30</v>
      </c>
      <c r="B85" s="122">
        <v>122.90306105642973</v>
      </c>
      <c r="C85" s="122"/>
      <c r="D85" s="122">
        <v>128.46283541741596</v>
      </c>
      <c r="E85" s="136">
        <v>159.66999999999999</v>
      </c>
      <c r="F85" s="175">
        <v>115.62538885684626</v>
      </c>
      <c r="G85" s="175">
        <v>118.27528919860623</v>
      </c>
      <c r="H85" s="177">
        <v>127.70196008869178</v>
      </c>
      <c r="I85" s="141">
        <v>135.25035163616195</v>
      </c>
      <c r="J85" s="60">
        <f>AVERAGE(F85:H85)</f>
        <v>120.53421271471477</v>
      </c>
      <c r="K85" s="141">
        <v>149.00239029405716</v>
      </c>
      <c r="L85" s="141">
        <v>225.2383340440654</v>
      </c>
      <c r="M85" s="141">
        <v>128.73962937238912</v>
      </c>
      <c r="N85" s="113">
        <v>195.00104902399053</v>
      </c>
      <c r="O85" s="60">
        <f>J85</f>
        <v>120.53421271471477</v>
      </c>
      <c r="P85" s="156"/>
      <c r="Q85" s="129">
        <v>103.44</v>
      </c>
      <c r="R85" s="157"/>
      <c r="S85" s="165">
        <f>AVERAGE(F85:G85,Q85)</f>
        <v>112.44689268515083</v>
      </c>
      <c r="T85" s="80"/>
      <c r="U85" s="80"/>
      <c r="V85" s="165">
        <f>AVERAGE(F85:G85,Q85)</f>
        <v>112.44689268515083</v>
      </c>
      <c r="W85" s="134"/>
      <c r="X85" s="134"/>
      <c r="Y85" s="121"/>
      <c r="Z85" s="73"/>
      <c r="AA85" s="102"/>
      <c r="AB85" s="66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  <c r="BX85" s="174"/>
      <c r="BY85" s="174"/>
      <c r="BZ85" s="174"/>
      <c r="CA85" s="174"/>
      <c r="CB85" s="174"/>
      <c r="CC85" s="174"/>
      <c r="CD85" s="174"/>
      <c r="CE85" s="174"/>
      <c r="CF85" s="174"/>
      <c r="CG85" s="174"/>
      <c r="CH85" s="174"/>
      <c r="CI85" s="174"/>
      <c r="CJ85" s="174"/>
      <c r="CK85" s="174"/>
      <c r="CL85" s="174"/>
    </row>
    <row r="86" spans="1:90" s="172" customFormat="1">
      <c r="A86" s="174" t="s">
        <v>257</v>
      </c>
      <c r="B86" s="122"/>
      <c r="C86" s="123"/>
      <c r="D86" s="122">
        <v>245.50993623188367</v>
      </c>
      <c r="E86" s="137"/>
      <c r="F86" s="175">
        <v>122.08518814165393</v>
      </c>
      <c r="G86" s="175">
        <v>161.24857607433236</v>
      </c>
      <c r="H86" s="176"/>
      <c r="I86" s="126"/>
      <c r="J86" s="60">
        <f>AVERAGE(F86:G86)*1.1</f>
        <v>155.83357031879248</v>
      </c>
      <c r="K86" s="141"/>
      <c r="L86" s="141"/>
      <c r="M86" s="141">
        <v>190.88669263677082</v>
      </c>
      <c r="N86" s="112">
        <v>154.36220641822791</v>
      </c>
      <c r="O86" s="60">
        <f>AVERAGE(F86:G86,N86)</f>
        <v>145.89865687807142</v>
      </c>
      <c r="P86" s="156"/>
      <c r="Q86" s="128">
        <v>198.68818936583639</v>
      </c>
      <c r="R86" s="157"/>
      <c r="S86" s="165">
        <v>145.89865687807142</v>
      </c>
      <c r="T86" s="80">
        <v>103.35988417563587</v>
      </c>
      <c r="U86" s="80">
        <v>133.80262082354142</v>
      </c>
      <c r="V86" s="60">
        <f>AVERAGE(F86,T86,U86)</f>
        <v>119.74923104694373</v>
      </c>
      <c r="W86" s="134"/>
      <c r="X86" s="134"/>
      <c r="Y86" s="120"/>
      <c r="Z86" s="73"/>
      <c r="AA86" s="102"/>
      <c r="AB86" s="66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4"/>
      <c r="CA86" s="174"/>
      <c r="CB86" s="174"/>
      <c r="CC86" s="174"/>
      <c r="CD86" s="174"/>
      <c r="CE86" s="174"/>
      <c r="CF86" s="174"/>
      <c r="CG86" s="174"/>
      <c r="CH86" s="174"/>
      <c r="CI86" s="174"/>
      <c r="CJ86" s="174"/>
      <c r="CK86" s="174"/>
      <c r="CL86" s="174"/>
    </row>
    <row r="87" spans="1:90">
      <c r="A87" s="24" t="s">
        <v>118</v>
      </c>
      <c r="B87" s="122">
        <v>192.17932901714804</v>
      </c>
      <c r="C87" s="123"/>
      <c r="D87" s="122">
        <v>167.57456914044866</v>
      </c>
      <c r="E87" s="138"/>
      <c r="F87" s="175">
        <v>130.29836151805279</v>
      </c>
      <c r="G87" s="178">
        <v>158.55403484320544</v>
      </c>
      <c r="H87" s="176">
        <v>140.40491409770402</v>
      </c>
      <c r="I87" s="141">
        <v>141.17381253466436</v>
      </c>
      <c r="J87" s="60">
        <f>AVERAGE(F87,H87:I87)</f>
        <v>137.29236271680705</v>
      </c>
      <c r="K87" s="141">
        <v>181.57487641373649</v>
      </c>
      <c r="L87" s="141">
        <v>271.40038095238106</v>
      </c>
      <c r="M87" s="126">
        <v>126.86736604761184</v>
      </c>
      <c r="N87" s="113">
        <v>203.5839725823277</v>
      </c>
      <c r="O87" s="60">
        <f>AVERAGE(F87,H87,M87)</f>
        <v>132.52354722112287</v>
      </c>
      <c r="P87" s="156"/>
      <c r="Q87" s="128">
        <v>199.06503680150735</v>
      </c>
      <c r="R87" s="157"/>
      <c r="S87" s="165">
        <v>132.52354722112287</v>
      </c>
      <c r="T87" s="80">
        <v>124.75201109828319</v>
      </c>
      <c r="U87" s="80">
        <v>145.00114948400946</v>
      </c>
      <c r="V87" s="60">
        <f>AVERAGE(M87,T87,F87)</f>
        <v>127.30591288798261</v>
      </c>
      <c r="W87" s="134"/>
      <c r="X87" s="134"/>
      <c r="Y87" s="142"/>
      <c r="Z87" s="101"/>
      <c r="AA87" s="102"/>
      <c r="AB87" s="6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4"/>
      <c r="CA87" s="174"/>
      <c r="CB87" s="174"/>
      <c r="CC87" s="174"/>
      <c r="CD87" s="174"/>
      <c r="CE87" s="174"/>
      <c r="CF87" s="174"/>
      <c r="CG87" s="174"/>
      <c r="CH87" s="174"/>
      <c r="CI87" s="174"/>
      <c r="CJ87" s="174"/>
      <c r="CK87" s="174"/>
      <c r="CL87" s="174"/>
    </row>
    <row r="88" spans="1:90">
      <c r="A88" s="24" t="s">
        <v>101</v>
      </c>
      <c r="B88" s="122">
        <v>163.19686663977964</v>
      </c>
      <c r="C88" s="123"/>
      <c r="D88" s="122">
        <v>223.51629739559309</v>
      </c>
      <c r="E88" s="137"/>
      <c r="F88" s="178">
        <v>177.8701691083169</v>
      </c>
      <c r="G88" s="175">
        <v>168.26367479674801</v>
      </c>
      <c r="H88" s="176">
        <v>145.03977569558691</v>
      </c>
      <c r="I88" s="141">
        <v>179.84269772601218</v>
      </c>
      <c r="J88" s="60">
        <f>AVERAGE(F88:H88)</f>
        <v>163.72453986688393</v>
      </c>
      <c r="K88" s="180"/>
      <c r="L88" s="180"/>
      <c r="M88" s="141">
        <v>191.61143973023286</v>
      </c>
      <c r="N88" s="112">
        <v>151.50123189878224</v>
      </c>
      <c r="O88" s="60">
        <f>AVERAGE(G88:H88,N88)</f>
        <v>154.93489413037238</v>
      </c>
      <c r="P88" s="155"/>
      <c r="Q88" s="128">
        <v>197.74607077665894</v>
      </c>
      <c r="R88" s="158"/>
      <c r="S88" s="165">
        <v>154.93489413037238</v>
      </c>
      <c r="T88" s="80">
        <v>149.45127741983524</v>
      </c>
      <c r="U88" s="80">
        <v>97.305226320629359</v>
      </c>
      <c r="V88" s="60">
        <f>AVERAGE(H88,T88,U88)</f>
        <v>130.59875981201716</v>
      </c>
      <c r="W88" s="134"/>
      <c r="X88" s="134"/>
      <c r="Y88" s="120"/>
      <c r="Z88" s="73"/>
      <c r="AA88" s="102"/>
      <c r="AB88" s="66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</row>
    <row r="89" spans="1:90">
      <c r="A89" s="174" t="s">
        <v>136</v>
      </c>
      <c r="B89" s="122">
        <v>203.63323908259142</v>
      </c>
      <c r="C89" s="123"/>
      <c r="D89" s="122">
        <v>177.98696321945303</v>
      </c>
      <c r="E89" s="137"/>
      <c r="F89" s="175"/>
      <c r="G89" s="178">
        <v>167.8920139372822</v>
      </c>
      <c r="H89" s="177">
        <v>173.65003247264139</v>
      </c>
      <c r="I89" s="126">
        <v>118.71125013865782</v>
      </c>
      <c r="J89" s="60">
        <f>AVERAGE(G89:I89)</f>
        <v>153.41776551619381</v>
      </c>
      <c r="K89" s="141"/>
      <c r="L89" s="126"/>
      <c r="M89" s="126">
        <v>144.56327424631348</v>
      </c>
      <c r="N89" s="112">
        <v>139.73222308015343</v>
      </c>
      <c r="O89" s="60">
        <f>AVERAGE(I89,M89:N89)</f>
        <v>134.33558248837491</v>
      </c>
      <c r="P89" s="156"/>
      <c r="Q89" s="128">
        <v>176.35997880233171</v>
      </c>
      <c r="R89" s="158"/>
      <c r="S89" s="165">
        <v>134.33558248837491</v>
      </c>
      <c r="T89" s="80"/>
      <c r="U89" s="80"/>
      <c r="V89" s="165">
        <v>134.33558248837491</v>
      </c>
      <c r="W89" s="134"/>
      <c r="X89" s="134"/>
      <c r="Y89" s="120"/>
      <c r="Z89" s="73"/>
      <c r="AA89" s="102"/>
      <c r="AB89" s="66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</row>
    <row r="90" spans="1:90">
      <c r="A90" s="24" t="s">
        <v>123</v>
      </c>
      <c r="B90" s="122">
        <v>153.14100913933649</v>
      </c>
      <c r="C90" s="123"/>
      <c r="D90" s="122">
        <v>209.33471863684758</v>
      </c>
      <c r="E90" s="138"/>
      <c r="F90" s="175">
        <v>149.40091083169909</v>
      </c>
      <c r="G90" s="175">
        <v>119.29735656213703</v>
      </c>
      <c r="H90" s="176"/>
      <c r="I90" s="126"/>
      <c r="J90" s="60">
        <f>AVERAGE(F90:G90)*1.1</f>
        <v>147.78404706660987</v>
      </c>
      <c r="K90" s="126"/>
      <c r="L90" s="126"/>
      <c r="M90" s="141">
        <v>155.31368946600233</v>
      </c>
      <c r="N90" s="113">
        <v>182.41926335324646</v>
      </c>
      <c r="O90" s="60">
        <f>AVERAGE(F90:G90,M90)</f>
        <v>141.33731895327946</v>
      </c>
      <c r="P90" s="155"/>
      <c r="Q90" s="129">
        <v>155.16231054583989</v>
      </c>
      <c r="R90" s="158"/>
      <c r="S90" s="60">
        <f>AVERAGE(F90:G90,Q90)</f>
        <v>141.28685931322534</v>
      </c>
      <c r="T90" s="80"/>
      <c r="U90" s="80"/>
      <c r="V90" s="60">
        <f>AVERAGE(I90:J90,T90)</f>
        <v>147.78404706660987</v>
      </c>
      <c r="W90" s="134"/>
      <c r="X90" s="134"/>
      <c r="Y90" s="120"/>
      <c r="Z90" s="73"/>
      <c r="AA90" s="102"/>
      <c r="AB90" s="66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4"/>
      <c r="BX90" s="174"/>
      <c r="BY90" s="174"/>
      <c r="BZ90" s="174"/>
      <c r="CA90" s="174"/>
      <c r="CB90" s="174"/>
      <c r="CC90" s="174"/>
      <c r="CD90" s="174"/>
      <c r="CE90" s="174"/>
      <c r="CF90" s="174"/>
      <c r="CG90" s="174"/>
      <c r="CH90" s="174"/>
      <c r="CI90" s="174"/>
      <c r="CJ90" s="174"/>
      <c r="CK90" s="174"/>
      <c r="CL90" s="174"/>
    </row>
    <row r="91" spans="1:90">
      <c r="A91" s="24" t="s">
        <v>96</v>
      </c>
      <c r="B91" s="122">
        <v>116.57353884880843</v>
      </c>
      <c r="C91" s="123">
        <v>205.86</v>
      </c>
      <c r="D91" s="122">
        <v>125.32535896512314</v>
      </c>
      <c r="E91" s="137">
        <v>205.86</v>
      </c>
      <c r="F91" s="175"/>
      <c r="G91" s="175"/>
      <c r="H91" s="177">
        <v>201.23032000572215</v>
      </c>
      <c r="I91" s="126">
        <v>171.68961952301726</v>
      </c>
      <c r="J91" s="60">
        <f>AVERAGE(H91:I91)*1.1</f>
        <v>205.10596674080668</v>
      </c>
      <c r="K91" s="141">
        <v>201.26094125711168</v>
      </c>
      <c r="L91" s="141">
        <v>278.6498479033404</v>
      </c>
      <c r="M91" s="126">
        <v>125.11589390507827</v>
      </c>
      <c r="N91" s="112">
        <v>155.01242789992017</v>
      </c>
      <c r="O91" s="60">
        <f>AVERAGE(I91,M91:N91)</f>
        <v>150.60598044267189</v>
      </c>
      <c r="P91" s="156"/>
      <c r="Q91" s="129"/>
      <c r="R91" s="158"/>
      <c r="S91" s="165">
        <v>150.60598044267189</v>
      </c>
      <c r="T91" s="80"/>
      <c r="U91" s="80"/>
      <c r="V91" s="165">
        <v>150.60598044267189</v>
      </c>
      <c r="W91" s="134"/>
      <c r="X91" s="134"/>
      <c r="Y91" s="120"/>
      <c r="Z91" s="73"/>
      <c r="AA91" s="102"/>
      <c r="AB91" s="65"/>
      <c r="AC91" s="181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4"/>
      <c r="BX91" s="174"/>
      <c r="BY91" s="174"/>
      <c r="BZ91" s="174"/>
      <c r="CA91" s="174"/>
      <c r="CB91" s="174"/>
      <c r="CC91" s="174"/>
      <c r="CD91" s="174"/>
      <c r="CE91" s="174"/>
      <c r="CF91" s="174"/>
      <c r="CG91" s="174"/>
      <c r="CH91" s="174"/>
      <c r="CI91" s="174"/>
      <c r="CJ91" s="174"/>
      <c r="CK91" s="174"/>
      <c r="CL91" s="174"/>
    </row>
    <row r="92" spans="1:90">
      <c r="A92" s="22" t="s">
        <v>350</v>
      </c>
      <c r="B92" s="122"/>
      <c r="C92" s="123"/>
      <c r="D92" s="123"/>
      <c r="E92" s="139"/>
      <c r="F92" s="74">
        <v>258.24852878071272</v>
      </c>
      <c r="G92" s="70"/>
      <c r="H92" s="55">
        <v>153.62285272870309</v>
      </c>
      <c r="I92" s="57">
        <v>162.53820521353299</v>
      </c>
      <c r="J92" s="60">
        <f>AVERAGE(F92:I92)</f>
        <v>191.46986224098293</v>
      </c>
      <c r="K92" s="56"/>
      <c r="L92" s="56"/>
      <c r="M92" s="126">
        <v>203.75095354572451</v>
      </c>
      <c r="N92" s="113">
        <v>218.70162203167132</v>
      </c>
      <c r="O92" s="60">
        <f>AVERAGE(H92:I92,M92)</f>
        <v>173.30400382932021</v>
      </c>
      <c r="P92" s="156"/>
      <c r="Q92" s="128">
        <v>302.22702231643416</v>
      </c>
      <c r="R92" s="157"/>
      <c r="S92" s="165">
        <v>173.30400382932001</v>
      </c>
      <c r="T92" s="80">
        <v>261.44710625302605</v>
      </c>
      <c r="U92" s="80">
        <v>159.75541534688901</v>
      </c>
      <c r="V92" s="60">
        <f>AVERAGE(H92:I92,U92)</f>
        <v>158.63882442970836</v>
      </c>
      <c r="W92" s="134"/>
      <c r="X92" s="134"/>
      <c r="Y92" s="142"/>
      <c r="Z92" s="101"/>
      <c r="AA92" s="102"/>
      <c r="AB92" s="64"/>
    </row>
    <row r="93" spans="1:90">
      <c r="A93" s="173" t="s">
        <v>348</v>
      </c>
      <c r="B93" s="122"/>
      <c r="C93" s="123"/>
      <c r="D93" s="123"/>
      <c r="E93" s="139"/>
      <c r="F93" s="175">
        <v>149.81618364286518</v>
      </c>
      <c r="G93" s="175">
        <v>143.8734308943088</v>
      </c>
      <c r="H93" s="176"/>
      <c r="I93" s="126"/>
      <c r="J93" s="60">
        <f>AVERAGE(F93:G93)*1.1</f>
        <v>161.52928799544569</v>
      </c>
      <c r="K93" s="141"/>
      <c r="L93" s="141"/>
      <c r="M93" s="126"/>
      <c r="N93" s="113"/>
      <c r="O93" s="60">
        <f>J93</f>
        <v>161.52928799544569</v>
      </c>
      <c r="P93" s="156"/>
      <c r="Q93" s="129"/>
      <c r="R93" s="158"/>
      <c r="S93" s="165">
        <v>161.52928799544569</v>
      </c>
      <c r="T93" s="80"/>
      <c r="U93" s="80"/>
      <c r="V93" s="165">
        <v>161.52928799544569</v>
      </c>
      <c r="W93" s="134"/>
      <c r="X93" s="134"/>
      <c r="Y93" s="120"/>
      <c r="Z93" s="101"/>
      <c r="AA93" s="102"/>
      <c r="AB93" s="6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  <c r="CE93" s="174"/>
      <c r="CF93" s="174"/>
      <c r="CG93" s="174"/>
      <c r="CH93" s="174"/>
      <c r="CI93" s="174"/>
      <c r="CJ93" s="174"/>
      <c r="CK93" s="174"/>
      <c r="CL93" s="174"/>
    </row>
    <row r="94" spans="1:90">
      <c r="A94" s="25" t="s">
        <v>125</v>
      </c>
      <c r="B94" s="122">
        <v>252.33805270408865</v>
      </c>
      <c r="C94" s="123"/>
      <c r="D94" s="122">
        <v>247.47648392189453</v>
      </c>
      <c r="E94" s="138"/>
      <c r="F94" s="70">
        <v>242.79115192063665</v>
      </c>
      <c r="G94" s="70"/>
      <c r="H94" s="55"/>
      <c r="I94" s="57"/>
      <c r="J94" s="60">
        <f>AVERAGE(F94)*1.2</f>
        <v>291.34938230476399</v>
      </c>
      <c r="K94" s="57"/>
      <c r="L94" s="57"/>
      <c r="M94" s="126"/>
      <c r="N94" s="112"/>
      <c r="O94" s="60">
        <f>J94</f>
        <v>291.34938230476399</v>
      </c>
      <c r="P94" s="156"/>
      <c r="Q94" s="129">
        <v>169.43540717187793</v>
      </c>
      <c r="R94" s="157"/>
      <c r="S94" s="165">
        <f>AVERAGE(F94,Q94)*1.1</f>
        <v>226.72460750088302</v>
      </c>
      <c r="T94" s="80">
        <v>147.90198689061856</v>
      </c>
      <c r="U94" s="80">
        <v>196.17106876468802</v>
      </c>
      <c r="V94" s="165">
        <f>AVERAGE(Q94,T94,U94)</f>
        <v>171.16948760906152</v>
      </c>
      <c r="W94" s="134"/>
      <c r="X94" s="134"/>
      <c r="Y94" s="120"/>
      <c r="Z94" s="73"/>
      <c r="AA94" s="102"/>
      <c r="AB94" s="64"/>
    </row>
    <row r="95" spans="1:90">
      <c r="A95" s="19" t="s">
        <v>384</v>
      </c>
      <c r="B95" s="122"/>
      <c r="C95" s="123"/>
      <c r="D95" s="123"/>
      <c r="E95" s="137"/>
      <c r="F95" s="77"/>
      <c r="G95" s="77"/>
      <c r="H95" s="92"/>
      <c r="I95" s="57"/>
      <c r="J95" s="60"/>
      <c r="K95" s="57"/>
      <c r="L95" s="57"/>
      <c r="M95" s="126">
        <v>243.31006573053497</v>
      </c>
      <c r="N95" s="112">
        <v>203.38890613781996</v>
      </c>
      <c r="O95" s="60">
        <f>AVERAGE(M95:N95)*1.1</f>
        <v>245.68443452759524</v>
      </c>
      <c r="P95" s="156"/>
      <c r="Q95" s="129">
        <v>329.3600376847437</v>
      </c>
      <c r="R95" s="157"/>
      <c r="S95" s="165">
        <f>AVERAGE(M95:N95,Q95)</f>
        <v>258.68633651769954</v>
      </c>
      <c r="T95" s="80">
        <v>134.43507690588814</v>
      </c>
      <c r="U95" s="80">
        <v>182.11160212526818</v>
      </c>
      <c r="V95" s="165">
        <f>AVERAGE(T95:U95,N95)</f>
        <v>173.31186172299212</v>
      </c>
      <c r="W95" s="134"/>
      <c r="X95" s="134"/>
      <c r="Y95" s="120"/>
      <c r="Z95" s="73"/>
      <c r="AA95" s="102"/>
      <c r="AB95" s="64"/>
    </row>
    <row r="96" spans="1:90">
      <c r="A96" s="25" t="s">
        <v>100</v>
      </c>
      <c r="B96" s="122">
        <v>157.05186713975704</v>
      </c>
      <c r="C96" s="122"/>
      <c r="D96" s="122">
        <v>237.75718797010194</v>
      </c>
      <c r="E96" s="136"/>
      <c r="F96" s="70"/>
      <c r="G96" s="70"/>
      <c r="H96" s="55">
        <v>157.22774508261224</v>
      </c>
      <c r="I96" s="57"/>
      <c r="J96" s="60">
        <f>AVERAGE(H96)*1.2</f>
        <v>188.67329409913469</v>
      </c>
      <c r="K96" s="56"/>
      <c r="L96" s="56"/>
      <c r="M96" s="126"/>
      <c r="N96" s="112"/>
      <c r="O96" s="60">
        <f>J96</f>
        <v>188.67329409913469</v>
      </c>
      <c r="P96" s="156"/>
      <c r="Q96" s="129">
        <v>171.69649178590342</v>
      </c>
      <c r="R96" s="157"/>
      <c r="S96" s="165">
        <f>AVERAGE(H96,Q96)*1.1</f>
        <v>180.90833027768363</v>
      </c>
      <c r="T96" s="80"/>
      <c r="U96" s="80"/>
      <c r="V96" s="165">
        <f>AVERAGE(H96,Q96)*1.1</f>
        <v>180.90833027768363</v>
      </c>
      <c r="W96" s="134"/>
      <c r="X96" s="134"/>
      <c r="Y96" s="120"/>
      <c r="Z96" s="73"/>
      <c r="AA96" s="102"/>
      <c r="AB96" s="64"/>
    </row>
    <row r="97" spans="1:29">
      <c r="A97" s="25" t="s">
        <v>117</v>
      </c>
      <c r="B97" s="122">
        <v>285.74686983960544</v>
      </c>
      <c r="C97" s="123"/>
      <c r="D97" s="122">
        <v>243.99267342650819</v>
      </c>
      <c r="E97" s="138"/>
      <c r="F97" s="74">
        <v>274.39802699273253</v>
      </c>
      <c r="G97" s="74">
        <v>247.84555632984888</v>
      </c>
      <c r="H97" s="55">
        <v>196.82434046205566</v>
      </c>
      <c r="I97" s="75">
        <v>264.60143316694405</v>
      </c>
      <c r="J97" s="60">
        <f>AVERAGE(G97:I97)</f>
        <v>236.42377665294953</v>
      </c>
      <c r="K97" s="57"/>
      <c r="L97" s="75"/>
      <c r="M97" s="126">
        <v>203.63016236348082</v>
      </c>
      <c r="N97" s="113">
        <v>236.5827127782068</v>
      </c>
      <c r="O97" s="60">
        <f>AVERAGE(H97,M97:N97)</f>
        <v>212.34573853458107</v>
      </c>
      <c r="P97" s="156"/>
      <c r="Q97" s="129">
        <v>225.72699287522832</v>
      </c>
      <c r="R97" s="157"/>
      <c r="S97" s="165">
        <f>AVERAGE(H97,M97,Q97)</f>
        <v>208.72716523358827</v>
      </c>
      <c r="T97" s="80">
        <v>168.3704983054636</v>
      </c>
      <c r="U97" s="80">
        <v>219.87598344743043</v>
      </c>
      <c r="V97" s="165">
        <f>AVERAGE(H97,M97,T97)</f>
        <v>189.60833371033334</v>
      </c>
      <c r="W97" s="134"/>
      <c r="X97" s="134"/>
      <c r="Y97" s="120"/>
      <c r="Z97" s="73"/>
      <c r="AA97" s="102"/>
      <c r="AB97" s="66"/>
    </row>
    <row r="98" spans="1:29">
      <c r="A98" s="25" t="s">
        <v>457</v>
      </c>
      <c r="B98" s="122"/>
      <c r="C98" s="123"/>
      <c r="D98" s="123"/>
      <c r="E98" s="138"/>
      <c r="F98" s="70"/>
      <c r="G98" s="70"/>
      <c r="H98" s="55"/>
      <c r="I98" s="57"/>
      <c r="J98" s="60"/>
      <c r="K98" s="56"/>
      <c r="L98" s="56"/>
      <c r="M98" s="126"/>
      <c r="N98" s="112"/>
      <c r="O98" s="60"/>
      <c r="P98" s="156"/>
      <c r="Q98" s="129"/>
      <c r="R98" s="157"/>
      <c r="S98" s="80"/>
      <c r="T98" s="80">
        <v>228.0181836803099</v>
      </c>
      <c r="U98" s="80">
        <v>181.86637886992955</v>
      </c>
      <c r="V98" s="60">
        <f>AVERAGE(T98:U98)*1.1</f>
        <v>225.43650940263174</v>
      </c>
      <c r="W98" s="134"/>
      <c r="X98" s="134"/>
      <c r="Y98" s="120"/>
      <c r="Z98" s="73"/>
      <c r="AA98" s="102"/>
      <c r="AB98" s="64"/>
    </row>
    <row r="99" spans="1:29">
      <c r="A99" s="19" t="s">
        <v>385</v>
      </c>
      <c r="B99" s="122"/>
      <c r="C99" s="123"/>
      <c r="D99" s="123"/>
      <c r="E99" s="137"/>
      <c r="F99" s="70"/>
      <c r="G99" s="70"/>
      <c r="H99" s="55"/>
      <c r="I99" s="57"/>
      <c r="J99" s="60"/>
      <c r="K99" s="56"/>
      <c r="L99" s="56"/>
      <c r="M99" s="126">
        <v>379.44172811918054</v>
      </c>
      <c r="N99" s="112">
        <v>271.75969493775506</v>
      </c>
      <c r="O99" s="60">
        <f>AVERAGE(M99:N99)*1.1</f>
        <v>358.16078268131463</v>
      </c>
      <c r="P99" s="156"/>
      <c r="Q99" s="129"/>
      <c r="R99" s="157"/>
      <c r="S99" s="165">
        <v>358.16078268131463</v>
      </c>
      <c r="T99" s="80">
        <v>192.14614911921353</v>
      </c>
      <c r="U99" s="80">
        <v>217.34200980893041</v>
      </c>
      <c r="V99" s="60">
        <f>AVERAGE(T99:U99,N99)</f>
        <v>227.0826179552997</v>
      </c>
      <c r="W99" s="134"/>
      <c r="X99" s="134"/>
      <c r="Y99" s="121"/>
      <c r="Z99" s="73"/>
      <c r="AA99" s="102"/>
      <c r="AB99" s="66"/>
    </row>
    <row r="100" spans="1:29">
      <c r="A100" s="19" t="s">
        <v>193</v>
      </c>
      <c r="B100" s="122"/>
      <c r="C100" s="123"/>
      <c r="D100" s="122">
        <v>330.94172571480891</v>
      </c>
      <c r="E100" s="137"/>
      <c r="F100" s="77"/>
      <c r="G100" s="77"/>
      <c r="H100" s="55">
        <v>276.13197224805094</v>
      </c>
      <c r="I100" s="57">
        <v>272.25534331669462</v>
      </c>
      <c r="J100" s="60">
        <f>AVERAGE(H100:I100)*1.1</f>
        <v>301.61302356061009</v>
      </c>
      <c r="K100" s="56">
        <v>290.20466598121862</v>
      </c>
      <c r="L100" s="75">
        <v>393.78844065387341</v>
      </c>
      <c r="M100" s="126"/>
      <c r="N100" s="112"/>
      <c r="O100" s="60">
        <f>AVERAGE(H100:I100,K100)</f>
        <v>279.53066051532142</v>
      </c>
      <c r="P100" s="156"/>
      <c r="Q100" s="129"/>
      <c r="R100" s="157"/>
      <c r="S100" s="165">
        <v>279.53066051532142</v>
      </c>
      <c r="T100" s="80">
        <v>210.35031283751098</v>
      </c>
      <c r="U100" s="80">
        <v>257.43601205680989</v>
      </c>
      <c r="V100" s="60">
        <f>AVERAGE(T100:U100,I100)</f>
        <v>246.6805560703385</v>
      </c>
      <c r="W100" s="134"/>
      <c r="X100" s="134"/>
      <c r="Y100" s="120"/>
      <c r="Z100" s="73"/>
      <c r="AA100" s="102"/>
      <c r="AB100" s="64"/>
    </row>
    <row r="101" spans="1:29">
      <c r="A101" s="22" t="s">
        <v>349</v>
      </c>
      <c r="B101" s="122"/>
      <c r="C101" s="123"/>
      <c r="D101" s="123"/>
      <c r="E101" s="139"/>
      <c r="F101" s="70">
        <v>220.18185442380883</v>
      </c>
      <c r="G101" s="70"/>
      <c r="H101" s="55"/>
      <c r="I101" s="57"/>
      <c r="J101" s="60">
        <f>AVERAGE(F101:I101)*1.2</f>
        <v>264.2182253085706</v>
      </c>
      <c r="K101" s="57"/>
      <c r="L101" s="57"/>
      <c r="M101" s="126"/>
      <c r="N101" s="112"/>
      <c r="O101" s="60">
        <f>J101</f>
        <v>264.2182253085706</v>
      </c>
      <c r="P101" s="156"/>
      <c r="Q101" s="129"/>
      <c r="R101" s="157"/>
      <c r="S101" s="165">
        <f>AVERAGE(F101)*1.2</f>
        <v>264.2182253085706</v>
      </c>
      <c r="T101" s="80"/>
      <c r="U101" s="80"/>
      <c r="V101" s="165">
        <v>264.2182253085706</v>
      </c>
      <c r="W101" s="134"/>
      <c r="X101" s="134"/>
      <c r="Y101" s="120"/>
      <c r="Z101" s="73"/>
      <c r="AA101" s="102"/>
      <c r="AB101" s="64"/>
    </row>
    <row r="102" spans="1:29">
      <c r="A102" s="24" t="s">
        <v>355</v>
      </c>
      <c r="B102" s="122"/>
      <c r="C102" s="123"/>
      <c r="D102" s="123"/>
      <c r="E102" s="137"/>
      <c r="F102" s="70"/>
      <c r="G102" s="70"/>
      <c r="H102" s="55">
        <v>245.51899749660248</v>
      </c>
      <c r="I102" s="57">
        <v>304.53487742651157</v>
      </c>
      <c r="J102" s="60">
        <f>AVERAGE(H102:I102)*1.1</f>
        <v>302.52963120771278</v>
      </c>
      <c r="K102" s="56"/>
      <c r="L102" s="56"/>
      <c r="M102" s="126"/>
      <c r="N102" s="112"/>
      <c r="O102" s="60">
        <f>J102</f>
        <v>302.52963120771278</v>
      </c>
      <c r="P102" s="156"/>
      <c r="Q102" s="129">
        <v>257.00533003591829</v>
      </c>
      <c r="R102" s="157"/>
      <c r="S102" s="165">
        <f>AVERAGE(H102,I102,Q102)</f>
        <v>269.01973498634413</v>
      </c>
      <c r="T102" s="80">
        <v>432.52453353692624</v>
      </c>
      <c r="U102" s="80">
        <v>342.8145754572393</v>
      </c>
      <c r="V102" s="165">
        <f>AVERAGE(H102,I102,Q102)</f>
        <v>269.01973498634413</v>
      </c>
      <c r="W102" s="134"/>
      <c r="X102" s="134"/>
      <c r="Y102" s="120"/>
      <c r="Z102" s="73"/>
      <c r="AA102" s="102"/>
      <c r="AB102" s="64"/>
    </row>
    <row r="103" spans="1:29">
      <c r="A103" s="19" t="s">
        <v>383</v>
      </c>
      <c r="B103" s="122"/>
      <c r="C103" s="123"/>
      <c r="D103" s="123"/>
      <c r="E103" s="137"/>
      <c r="F103" s="70"/>
      <c r="G103" s="70"/>
      <c r="H103" s="55"/>
      <c r="I103" s="57"/>
      <c r="J103" s="60"/>
      <c r="K103" s="59"/>
      <c r="L103" s="59"/>
      <c r="M103" s="126">
        <v>280.87612340832459</v>
      </c>
      <c r="N103" s="112">
        <v>258.20257704447255</v>
      </c>
      <c r="O103" s="60">
        <f>AVERAGE(M103:N103)*1.1</f>
        <v>296.49328524903848</v>
      </c>
      <c r="P103" s="156"/>
      <c r="Q103" s="129"/>
      <c r="R103" s="157"/>
      <c r="S103" s="165">
        <v>296.49328524903848</v>
      </c>
      <c r="T103" s="80"/>
      <c r="U103" s="80">
        <v>288.82458874016561</v>
      </c>
      <c r="V103" s="60">
        <f>AVERAGE(M103:N103,U103)</f>
        <v>275.96776306432093</v>
      </c>
      <c r="W103" s="134"/>
      <c r="X103" s="134"/>
      <c r="Y103" s="120"/>
      <c r="Z103" s="73"/>
      <c r="AA103" s="102"/>
      <c r="AB103" s="64"/>
    </row>
    <row r="104" spans="1:29">
      <c r="A104" s="24" t="s">
        <v>111</v>
      </c>
      <c r="B104" s="122">
        <v>138.33782213979339</v>
      </c>
      <c r="C104" s="123"/>
      <c r="D104" s="122">
        <v>220.69403689011818</v>
      </c>
      <c r="E104" s="137"/>
      <c r="F104" s="70"/>
      <c r="G104" s="70"/>
      <c r="H104" s="55"/>
      <c r="I104" s="57"/>
      <c r="J104" s="60"/>
      <c r="K104" s="56"/>
      <c r="L104" s="56"/>
      <c r="M104" s="126"/>
      <c r="N104" s="112"/>
      <c r="O104" s="60"/>
      <c r="P104" s="156"/>
      <c r="Q104" s="129">
        <v>246.31228404875449</v>
      </c>
      <c r="R104" s="157"/>
      <c r="S104" s="165">
        <f>AVERAGE(Q104)*1.2</f>
        <v>295.57474085850538</v>
      </c>
      <c r="T104" s="80"/>
      <c r="U104" s="80"/>
      <c r="V104" s="165">
        <v>295.57474085850538</v>
      </c>
      <c r="W104" s="134"/>
      <c r="X104" s="134"/>
      <c r="Y104" s="120"/>
      <c r="Z104" s="73"/>
      <c r="AA104" s="102"/>
      <c r="AB104" s="64"/>
    </row>
    <row r="105" spans="1:29">
      <c r="A105" s="25" t="s">
        <v>124</v>
      </c>
      <c r="B105" s="122">
        <v>256.88610322260308</v>
      </c>
      <c r="C105" s="123"/>
      <c r="D105" s="122">
        <v>363.80980406097319</v>
      </c>
      <c r="E105" s="138"/>
      <c r="F105" s="70"/>
      <c r="G105" s="70"/>
      <c r="H105" s="55"/>
      <c r="I105" s="57"/>
      <c r="J105" s="60"/>
      <c r="K105" s="56"/>
      <c r="L105" s="56"/>
      <c r="M105" s="126">
        <v>307.93334823091243</v>
      </c>
      <c r="N105" s="112">
        <v>277.74173256932312</v>
      </c>
      <c r="O105" s="60">
        <f>AVERAGE(M105:N105)*1.1</f>
        <v>322.12129444012953</v>
      </c>
      <c r="P105" s="156"/>
      <c r="Q105" s="129"/>
      <c r="R105" s="157"/>
      <c r="S105" s="165">
        <v>322.12129444012953</v>
      </c>
      <c r="T105" s="80"/>
      <c r="U105" s="80"/>
      <c r="V105" s="165">
        <v>322.12129444012953</v>
      </c>
      <c r="W105" s="134"/>
      <c r="X105" s="134"/>
      <c r="Y105" s="120"/>
      <c r="Z105" s="73"/>
      <c r="AA105" s="102"/>
      <c r="AB105" s="66"/>
    </row>
    <row r="106" spans="1:29">
      <c r="A106" s="25" t="s">
        <v>351</v>
      </c>
      <c r="B106" s="122"/>
      <c r="C106" s="123"/>
      <c r="D106" s="123"/>
      <c r="E106" s="138"/>
      <c r="F106" s="70">
        <v>278.73532079824645</v>
      </c>
      <c r="G106" s="70"/>
      <c r="H106" s="55"/>
      <c r="I106" s="57"/>
      <c r="J106" s="60">
        <f>AVERAGE(F106)*1.2</f>
        <v>334.4823849578957</v>
      </c>
      <c r="K106" s="56"/>
      <c r="L106" s="56"/>
      <c r="M106" s="126"/>
      <c r="N106" s="112"/>
      <c r="O106" s="60">
        <f>J106</f>
        <v>334.4823849578957</v>
      </c>
      <c r="P106" s="156"/>
      <c r="Q106" s="129"/>
      <c r="R106" s="157"/>
      <c r="S106" s="165">
        <v>334.4823849578957</v>
      </c>
      <c r="T106" s="80"/>
      <c r="U106" s="80"/>
      <c r="V106" s="165">
        <v>334.4823849578957</v>
      </c>
      <c r="W106" s="134"/>
      <c r="X106" s="134"/>
      <c r="Y106" s="121"/>
      <c r="Z106" s="73"/>
      <c r="AA106" s="102"/>
      <c r="AB106" s="64"/>
    </row>
    <row r="107" spans="1:29">
      <c r="A107" s="19" t="s">
        <v>92</v>
      </c>
      <c r="B107" s="122">
        <v>224.28375429728067</v>
      </c>
      <c r="C107" s="123"/>
      <c r="D107" s="122">
        <v>263.351914590077</v>
      </c>
      <c r="E107" s="137"/>
      <c r="F107" s="70"/>
      <c r="G107" s="70"/>
      <c r="H107" s="92"/>
      <c r="I107" s="57"/>
      <c r="J107" s="60"/>
      <c r="K107" s="56"/>
      <c r="L107" s="56"/>
      <c r="M107" s="126">
        <v>332.75593618199196</v>
      </c>
      <c r="N107" s="112">
        <v>295.68784546402799</v>
      </c>
      <c r="O107" s="60">
        <f>AVERAGE(M107:N107)*1.1</f>
        <v>345.644079905311</v>
      </c>
      <c r="P107" s="156"/>
      <c r="Q107" s="129"/>
      <c r="R107" s="157"/>
      <c r="S107" s="165">
        <v>345.644079905311</v>
      </c>
      <c r="T107" s="80"/>
      <c r="U107" s="80"/>
      <c r="V107" s="165">
        <v>345.644079905311</v>
      </c>
      <c r="W107" s="134"/>
      <c r="X107" s="134"/>
      <c r="Y107" s="120"/>
      <c r="Z107" s="73"/>
      <c r="AA107" s="102"/>
      <c r="AB107" s="64"/>
    </row>
    <row r="108" spans="1:29">
      <c r="A108" s="19" t="s">
        <v>129</v>
      </c>
      <c r="B108" s="122">
        <v>353.56921292347732</v>
      </c>
      <c r="C108" s="123"/>
      <c r="D108" s="123"/>
      <c r="E108" s="137"/>
      <c r="F108" s="70"/>
      <c r="G108" s="70"/>
      <c r="H108" s="55"/>
      <c r="I108" s="57"/>
      <c r="J108" s="60"/>
      <c r="K108" s="56"/>
      <c r="L108" s="56"/>
      <c r="M108" s="126"/>
      <c r="N108" s="112"/>
      <c r="O108" s="60"/>
      <c r="P108" s="156"/>
      <c r="Q108" s="129"/>
      <c r="R108" s="157"/>
      <c r="S108" s="80"/>
      <c r="T108" s="80">
        <v>325.71286916688393</v>
      </c>
      <c r="U108" s="80">
        <v>307.29807397568209</v>
      </c>
      <c r="V108" s="60">
        <f>AVERAGE(T108:U108)*1.1</f>
        <v>348.15601872841131</v>
      </c>
      <c r="W108" s="134"/>
      <c r="X108" s="134"/>
      <c r="Y108" s="120"/>
      <c r="Z108" s="73"/>
      <c r="AA108" s="102"/>
      <c r="AB108" s="64"/>
    </row>
    <row r="109" spans="1:29">
      <c r="A109" s="24" t="s">
        <v>192</v>
      </c>
      <c r="B109" s="122"/>
      <c r="C109" s="123"/>
      <c r="D109" s="122">
        <v>368.90122524018687</v>
      </c>
      <c r="E109" s="137"/>
      <c r="F109" s="70"/>
      <c r="G109" s="70"/>
      <c r="H109" s="55">
        <v>378.44225048279793</v>
      </c>
      <c r="I109" s="57">
        <v>388.26199889073763</v>
      </c>
      <c r="J109" s="60">
        <f>AVERAGE(H109:I109)*1.1</f>
        <v>421.68733715544454</v>
      </c>
      <c r="K109" s="56"/>
      <c r="L109" s="56"/>
      <c r="M109" s="126"/>
      <c r="N109" s="112"/>
      <c r="O109" s="60">
        <f>J109</f>
        <v>421.68733715544454</v>
      </c>
      <c r="P109" s="156"/>
      <c r="Q109" s="129"/>
      <c r="R109" s="157"/>
      <c r="S109" s="165">
        <v>421.68733715544454</v>
      </c>
      <c r="T109" s="80"/>
      <c r="U109" s="80">
        <v>369.58478083171548</v>
      </c>
      <c r="V109" s="60">
        <f>AVERAGE(H109:I109,U109)</f>
        <v>378.76301006841703</v>
      </c>
      <c r="W109" s="134"/>
      <c r="X109" s="134"/>
      <c r="Y109" s="120"/>
      <c r="Z109" s="73"/>
      <c r="AA109" s="102"/>
      <c r="AB109" s="64"/>
    </row>
    <row r="110" spans="1:29">
      <c r="A110" s="25" t="s">
        <v>305</v>
      </c>
      <c r="B110" s="122"/>
      <c r="C110" s="123"/>
      <c r="D110" s="123"/>
      <c r="E110" s="138"/>
      <c r="F110" s="70"/>
      <c r="G110" s="70"/>
      <c r="H110" s="93">
        <v>367.22702982619262</v>
      </c>
      <c r="I110" s="57">
        <v>343.50326344980601</v>
      </c>
      <c r="J110" s="60">
        <f>AVERAGE(H110:I110)*1.1</f>
        <v>390.90166130179927</v>
      </c>
      <c r="K110" s="56">
        <v>358.63978833367605</v>
      </c>
      <c r="L110" s="56">
        <v>329.57379957356073</v>
      </c>
      <c r="M110" s="126"/>
      <c r="N110" s="112"/>
      <c r="O110" s="60">
        <f>J110</f>
        <v>390.90166130179927</v>
      </c>
      <c r="P110" s="156"/>
      <c r="Q110" s="129"/>
      <c r="R110" s="157"/>
      <c r="S110" s="165">
        <v>390.90166130179927</v>
      </c>
      <c r="T110" s="80"/>
      <c r="U110" s="80"/>
      <c r="V110" s="165">
        <v>390.90166130179927</v>
      </c>
      <c r="W110" s="134"/>
      <c r="X110" s="134"/>
      <c r="Y110" s="120"/>
      <c r="Z110" s="73"/>
      <c r="AA110" s="102"/>
      <c r="AB110" s="65"/>
      <c r="AC110" s="36"/>
    </row>
    <row r="111" spans="1:29">
      <c r="A111" s="22" t="s">
        <v>104</v>
      </c>
      <c r="B111" s="122">
        <v>111.15064240082506</v>
      </c>
      <c r="C111" s="122">
        <v>94.46</v>
      </c>
      <c r="D111" s="122">
        <v>119.32087044226853</v>
      </c>
      <c r="E111" s="136">
        <v>123.74</v>
      </c>
      <c r="F111" s="70"/>
      <c r="G111" s="70"/>
      <c r="H111" s="55"/>
      <c r="I111" s="57"/>
      <c r="J111" s="60"/>
      <c r="K111" s="57"/>
      <c r="L111" s="57"/>
      <c r="M111" s="126"/>
      <c r="N111" s="112"/>
      <c r="O111" s="60"/>
      <c r="P111" s="156"/>
      <c r="Q111" s="129"/>
      <c r="R111" s="157"/>
      <c r="S111" s="80"/>
      <c r="T111" s="80"/>
      <c r="U111" s="80"/>
      <c r="V111" s="80"/>
      <c r="W111" s="134"/>
      <c r="X111" s="134"/>
      <c r="Y111" s="120"/>
      <c r="Z111" s="73"/>
      <c r="AA111" s="102"/>
      <c r="AB111" s="66"/>
    </row>
    <row r="112" spans="1:29">
      <c r="A112" s="25" t="s">
        <v>46</v>
      </c>
      <c r="B112" s="122">
        <v>140.58834005598735</v>
      </c>
      <c r="C112" s="123"/>
      <c r="D112" s="122">
        <v>172.93617711984848</v>
      </c>
      <c r="E112" s="138"/>
      <c r="F112" s="70"/>
      <c r="G112" s="70"/>
      <c r="H112" s="55"/>
      <c r="I112" s="57"/>
      <c r="J112" s="60"/>
      <c r="K112" s="56"/>
      <c r="L112" s="56"/>
      <c r="M112" s="126"/>
      <c r="N112" s="112"/>
      <c r="O112" s="60"/>
      <c r="P112" s="156"/>
      <c r="Q112" s="129"/>
      <c r="R112" s="157"/>
      <c r="S112" s="80"/>
      <c r="T112" s="80"/>
      <c r="U112" s="80"/>
      <c r="V112" s="80"/>
      <c r="W112" s="134"/>
      <c r="X112" s="134"/>
      <c r="Y112" s="120"/>
      <c r="Z112" s="73"/>
      <c r="AA112" s="102"/>
      <c r="AB112" s="66"/>
    </row>
    <row r="113" spans="1:28">
      <c r="A113" s="22" t="s">
        <v>99</v>
      </c>
      <c r="B113" s="122">
        <v>141.29569096382815</v>
      </c>
      <c r="C113" s="123"/>
      <c r="D113" s="122">
        <v>173.58168471503942</v>
      </c>
      <c r="E113" s="139"/>
      <c r="F113" s="70"/>
      <c r="G113" s="70"/>
      <c r="H113" s="55"/>
      <c r="I113" s="57"/>
      <c r="J113" s="60"/>
      <c r="K113" s="56"/>
      <c r="L113" s="56"/>
      <c r="M113" s="126"/>
      <c r="N113" s="112"/>
      <c r="O113" s="60"/>
      <c r="P113" s="156"/>
      <c r="Q113" s="129"/>
      <c r="R113" s="157"/>
      <c r="S113" s="80"/>
      <c r="T113" s="80"/>
      <c r="U113" s="80"/>
      <c r="V113" s="80"/>
      <c r="W113" s="134"/>
      <c r="X113" s="134"/>
      <c r="Y113" s="120"/>
      <c r="Z113" s="73"/>
      <c r="AA113" s="102"/>
      <c r="AB113" s="66"/>
    </row>
    <row r="114" spans="1:28">
      <c r="A114" s="19" t="s">
        <v>207</v>
      </c>
      <c r="B114" s="122"/>
      <c r="C114" s="123"/>
      <c r="D114" s="122">
        <v>190.00763435299299</v>
      </c>
      <c r="E114" s="137"/>
      <c r="F114" s="70"/>
      <c r="G114" s="70"/>
      <c r="H114" s="55"/>
      <c r="I114" s="57"/>
      <c r="J114" s="60"/>
      <c r="K114" s="57"/>
      <c r="L114" s="57"/>
      <c r="M114" s="126"/>
      <c r="N114" s="112"/>
      <c r="O114" s="60"/>
      <c r="P114" s="156"/>
      <c r="Q114" s="129"/>
      <c r="R114" s="157"/>
      <c r="S114" s="80"/>
      <c r="T114" s="80"/>
      <c r="U114" s="80"/>
      <c r="V114" s="80"/>
      <c r="W114" s="134"/>
      <c r="X114" s="134"/>
      <c r="Y114" s="120"/>
      <c r="Z114" s="73"/>
      <c r="AA114" s="102"/>
      <c r="AB114" s="66"/>
    </row>
    <row r="115" spans="1:28">
      <c r="A115" s="25" t="s">
        <v>20</v>
      </c>
      <c r="B115" s="122">
        <v>136.25715980089129</v>
      </c>
      <c r="C115" s="122"/>
      <c r="D115" s="122">
        <v>238.51199999999997</v>
      </c>
      <c r="E115" s="136"/>
      <c r="F115" s="70"/>
      <c r="G115" s="70"/>
      <c r="H115" s="55"/>
      <c r="I115" s="57"/>
      <c r="J115" s="60"/>
      <c r="K115" s="56"/>
      <c r="L115" s="56"/>
      <c r="M115" s="126"/>
      <c r="N115" s="112"/>
      <c r="O115" s="60"/>
      <c r="P115" s="156"/>
      <c r="Q115" s="129"/>
      <c r="R115" s="157"/>
      <c r="S115" s="80"/>
      <c r="T115" s="80"/>
      <c r="U115" s="80"/>
      <c r="V115" s="80"/>
      <c r="W115" s="134"/>
      <c r="X115" s="134"/>
      <c r="Y115" s="120"/>
      <c r="Z115" s="73"/>
      <c r="AA115" s="102"/>
      <c r="AB115" s="64"/>
    </row>
    <row r="116" spans="1:28">
      <c r="A116" s="19" t="s">
        <v>74</v>
      </c>
      <c r="B116" s="122">
        <v>193.40802163106116</v>
      </c>
      <c r="C116" s="123"/>
      <c r="D116" s="122">
        <v>265.15993059855231</v>
      </c>
      <c r="E116" s="137"/>
      <c r="F116" s="77"/>
      <c r="G116" s="77"/>
      <c r="H116" s="92"/>
      <c r="I116" s="57"/>
      <c r="J116" s="60"/>
      <c r="K116" s="56"/>
      <c r="L116" s="56"/>
      <c r="M116" s="126"/>
      <c r="N116" s="112"/>
      <c r="O116" s="60"/>
      <c r="P116" s="156"/>
      <c r="Q116" s="129"/>
      <c r="R116" s="157"/>
      <c r="S116" s="80"/>
      <c r="T116" s="80"/>
      <c r="U116" s="80"/>
      <c r="V116" s="80"/>
      <c r="W116" s="134"/>
      <c r="X116" s="134"/>
      <c r="Y116" s="121"/>
      <c r="Z116" s="73"/>
      <c r="AA116" s="102"/>
      <c r="AB116" s="64"/>
    </row>
    <row r="117" spans="1:28">
      <c r="A117" s="24" t="s">
        <v>112</v>
      </c>
      <c r="B117" s="122"/>
      <c r="C117" s="123"/>
      <c r="D117" s="122">
        <v>267.36345010888084</v>
      </c>
      <c r="E117" s="137"/>
      <c r="F117" s="70"/>
      <c r="G117" s="70"/>
      <c r="H117" s="55"/>
      <c r="I117" s="57"/>
      <c r="J117" s="60"/>
      <c r="K117" s="75"/>
      <c r="L117" s="75"/>
      <c r="M117" s="141"/>
      <c r="N117" s="112"/>
      <c r="O117" s="60"/>
      <c r="P117" s="156"/>
      <c r="Q117" s="129"/>
      <c r="R117" s="157"/>
      <c r="S117" s="80"/>
      <c r="T117" s="80"/>
      <c r="U117" s="80"/>
      <c r="V117" s="80"/>
      <c r="W117" s="134"/>
      <c r="X117" s="134"/>
      <c r="Y117" s="120"/>
      <c r="Z117" s="73"/>
      <c r="AA117" s="102"/>
      <c r="AB117" s="64"/>
    </row>
    <row r="118" spans="1:28">
      <c r="A118" s="24" t="s">
        <v>227</v>
      </c>
      <c r="B118" s="122"/>
      <c r="C118" s="123"/>
      <c r="D118" s="122">
        <v>325.38946388087783</v>
      </c>
      <c r="E118" s="137"/>
      <c r="F118" s="70"/>
      <c r="G118" s="70"/>
      <c r="H118" s="55"/>
      <c r="I118" s="57"/>
      <c r="J118" s="60"/>
      <c r="K118" s="56"/>
      <c r="L118" s="56"/>
      <c r="M118" s="126"/>
      <c r="N118" s="112"/>
      <c r="O118" s="60"/>
      <c r="P118" s="156"/>
      <c r="Q118" s="129"/>
      <c r="R118" s="157"/>
      <c r="S118" s="80"/>
      <c r="T118" s="80"/>
      <c r="U118" s="80"/>
      <c r="V118" s="80"/>
      <c r="W118" s="134"/>
      <c r="X118" s="134"/>
      <c r="Y118" s="120"/>
      <c r="Z118" s="73"/>
      <c r="AA118" s="102"/>
      <c r="AB118" s="64"/>
    </row>
    <row r="119" spans="1:28">
      <c r="A119" s="19" t="s">
        <v>91</v>
      </c>
      <c r="B119" s="122"/>
      <c r="C119" s="123"/>
      <c r="D119" s="122">
        <v>325.67196638220224</v>
      </c>
      <c r="E119" s="137"/>
      <c r="F119" s="70"/>
      <c r="G119" s="70"/>
      <c r="H119" s="55"/>
      <c r="I119" s="57"/>
      <c r="J119" s="60"/>
      <c r="K119" s="56"/>
      <c r="L119" s="56"/>
      <c r="M119" s="126"/>
      <c r="N119" s="112"/>
      <c r="O119" s="60"/>
      <c r="P119" s="156"/>
      <c r="Q119" s="129"/>
      <c r="R119" s="157"/>
      <c r="S119" s="80"/>
      <c r="T119" s="80"/>
      <c r="U119" s="80"/>
      <c r="V119" s="80"/>
      <c r="W119" s="134"/>
      <c r="X119" s="134"/>
      <c r="Y119" s="120"/>
      <c r="Z119" s="73"/>
      <c r="AA119" s="102"/>
      <c r="AB119" s="66"/>
    </row>
    <row r="120" spans="1:28">
      <c r="A120" s="22" t="s">
        <v>228</v>
      </c>
      <c r="B120" s="122"/>
      <c r="C120" s="123"/>
      <c r="D120" s="122">
        <v>373.81039260785104</v>
      </c>
      <c r="E120" s="139"/>
      <c r="F120" s="70"/>
      <c r="G120" s="70"/>
      <c r="H120" s="55"/>
      <c r="I120" s="57"/>
      <c r="J120" s="60"/>
      <c r="K120" s="56"/>
      <c r="L120" s="56"/>
      <c r="M120" s="126"/>
      <c r="N120" s="112"/>
      <c r="O120" s="60"/>
      <c r="P120" s="156"/>
      <c r="Q120" s="129"/>
      <c r="R120" s="157"/>
      <c r="S120" s="80"/>
      <c r="T120" s="80"/>
      <c r="U120" s="80"/>
      <c r="V120" s="80"/>
      <c r="W120" s="134"/>
      <c r="X120" s="134"/>
      <c r="Y120" s="120"/>
      <c r="Z120" s="101"/>
      <c r="AA120" s="102"/>
      <c r="AB120" s="64"/>
    </row>
    <row r="121" spans="1:28">
      <c r="A121" s="22" t="s">
        <v>229</v>
      </c>
      <c r="B121" s="122"/>
      <c r="C121" s="123"/>
      <c r="D121" s="122">
        <v>381.49446064387001</v>
      </c>
      <c r="E121" s="139"/>
      <c r="F121" s="70"/>
      <c r="G121" s="70"/>
      <c r="H121" s="55"/>
      <c r="I121" s="57"/>
      <c r="J121" s="60"/>
      <c r="K121" s="56"/>
      <c r="L121" s="56"/>
      <c r="M121" s="126"/>
      <c r="N121" s="112"/>
      <c r="O121" s="60"/>
      <c r="P121" s="156"/>
      <c r="Q121" s="129"/>
      <c r="R121" s="157"/>
      <c r="S121" s="80"/>
      <c r="T121" s="80"/>
      <c r="U121" s="80"/>
      <c r="V121" s="80"/>
      <c r="W121" s="134"/>
      <c r="X121" s="134"/>
      <c r="Y121" s="120"/>
      <c r="Z121" s="73"/>
      <c r="AA121" s="102"/>
      <c r="AB121" s="66"/>
    </row>
    <row r="122" spans="1:28">
      <c r="A122" s="22" t="s">
        <v>230</v>
      </c>
      <c r="B122" s="122"/>
      <c r="C122" s="123"/>
      <c r="D122" s="122">
        <v>394.88507920663864</v>
      </c>
      <c r="E122" s="139"/>
      <c r="F122" s="70"/>
      <c r="G122" s="70"/>
      <c r="H122" s="55"/>
      <c r="I122" s="57"/>
      <c r="J122" s="60"/>
      <c r="K122" s="56"/>
      <c r="L122" s="56"/>
      <c r="M122" s="126"/>
      <c r="N122" s="112"/>
      <c r="O122" s="60"/>
      <c r="P122" s="156"/>
      <c r="Q122" s="129"/>
      <c r="R122" s="157"/>
      <c r="S122" s="80"/>
      <c r="T122" s="80"/>
      <c r="U122" s="80"/>
      <c r="V122" s="80"/>
      <c r="W122" s="134"/>
      <c r="X122" s="134"/>
      <c r="Y122" s="120"/>
      <c r="Z122" s="73"/>
      <c r="AA122" s="102"/>
      <c r="AB122" s="66"/>
    </row>
    <row r="123" spans="1:28">
      <c r="A123" s="22" t="s">
        <v>231</v>
      </c>
      <c r="B123" s="122"/>
      <c r="C123" s="123"/>
      <c r="D123" s="122">
        <v>513.19712676122617</v>
      </c>
      <c r="E123" s="139"/>
      <c r="F123" s="70"/>
      <c r="G123" s="70"/>
      <c r="H123" s="55"/>
      <c r="I123" s="57"/>
      <c r="J123" s="60"/>
      <c r="K123" s="56"/>
      <c r="L123" s="56"/>
      <c r="M123" s="126"/>
      <c r="N123" s="112"/>
      <c r="O123" s="60"/>
      <c r="P123" s="156"/>
      <c r="Q123" s="129"/>
      <c r="R123" s="157"/>
      <c r="S123" s="80"/>
      <c r="T123" s="80"/>
      <c r="U123" s="80"/>
      <c r="V123" s="80"/>
      <c r="W123" s="134"/>
      <c r="X123" s="134"/>
      <c r="Y123" s="120"/>
      <c r="Z123" s="73"/>
      <c r="AA123" s="102"/>
      <c r="AB123" s="66"/>
    </row>
    <row r="124" spans="1:28">
      <c r="A124" s="19" t="s">
        <v>29</v>
      </c>
      <c r="B124" s="122">
        <v>97.196023232547347</v>
      </c>
      <c r="C124" s="123"/>
      <c r="D124" s="123"/>
      <c r="E124" s="137"/>
      <c r="F124" s="70"/>
      <c r="G124" s="70"/>
      <c r="H124" s="55"/>
      <c r="I124" s="57"/>
      <c r="J124" s="60"/>
      <c r="K124" s="56"/>
      <c r="L124" s="56"/>
      <c r="M124" s="126"/>
      <c r="N124" s="112"/>
      <c r="O124" s="60"/>
      <c r="P124" s="156"/>
      <c r="Q124" s="129"/>
      <c r="R124" s="157"/>
      <c r="S124" s="80"/>
      <c r="T124" s="80"/>
      <c r="U124" s="80"/>
      <c r="V124" s="80"/>
      <c r="W124" s="134"/>
      <c r="X124" s="134"/>
      <c r="Y124" s="120"/>
      <c r="Z124" s="73"/>
      <c r="AA124" s="102"/>
      <c r="AB124" s="66"/>
    </row>
    <row r="125" spans="1:28">
      <c r="A125" s="19" t="s">
        <v>43</v>
      </c>
      <c r="B125" s="122">
        <v>122.54938142394411</v>
      </c>
      <c r="C125" s="122">
        <v>76.930000000000007</v>
      </c>
      <c r="D125" s="122"/>
      <c r="E125" s="136"/>
      <c r="F125" s="70"/>
      <c r="G125" s="70"/>
      <c r="H125" s="55"/>
      <c r="I125" s="57"/>
      <c r="J125" s="60"/>
      <c r="K125" s="56"/>
      <c r="L125" s="56"/>
      <c r="M125" s="126"/>
      <c r="N125" s="112"/>
      <c r="O125" s="60"/>
      <c r="P125" s="156"/>
      <c r="Q125" s="129"/>
      <c r="R125" s="157"/>
      <c r="S125" s="80"/>
      <c r="T125" s="80"/>
      <c r="U125" s="80"/>
      <c r="V125" s="80"/>
      <c r="W125" s="134"/>
      <c r="X125" s="134"/>
      <c r="Y125" s="120"/>
      <c r="Z125" s="73"/>
      <c r="AA125" s="102"/>
      <c r="AB125" s="66"/>
    </row>
    <row r="126" spans="1:28">
      <c r="A126" s="24" t="s">
        <v>19</v>
      </c>
      <c r="B126" s="122">
        <v>165.27475162368077</v>
      </c>
      <c r="C126" s="122"/>
      <c r="D126" s="122"/>
      <c r="E126" s="136"/>
      <c r="F126" s="70"/>
      <c r="G126" s="70"/>
      <c r="H126" s="55"/>
      <c r="I126" s="57"/>
      <c r="J126" s="60"/>
      <c r="K126" s="56"/>
      <c r="L126" s="56"/>
      <c r="M126" s="126"/>
      <c r="N126" s="112"/>
      <c r="O126" s="60"/>
      <c r="P126" s="156"/>
      <c r="Q126" s="129"/>
      <c r="R126" s="157"/>
      <c r="S126" s="80"/>
      <c r="T126" s="80"/>
      <c r="U126" s="80"/>
      <c r="V126" s="80"/>
      <c r="W126" s="134"/>
      <c r="X126" s="134"/>
      <c r="Y126" s="120"/>
      <c r="Z126" s="73"/>
      <c r="AA126" s="102"/>
      <c r="AB126" s="66"/>
    </row>
    <row r="127" spans="1:28">
      <c r="A127" s="19" t="s">
        <v>160</v>
      </c>
      <c r="B127" s="122">
        <v>317.94989549549535</v>
      </c>
      <c r="C127" s="123"/>
      <c r="D127" s="123"/>
      <c r="E127" s="137"/>
      <c r="F127" s="70"/>
      <c r="G127" s="70"/>
      <c r="H127" s="55"/>
      <c r="I127" s="57"/>
      <c r="J127" s="60"/>
      <c r="K127" s="56"/>
      <c r="L127" s="56"/>
      <c r="M127" s="126"/>
      <c r="N127" s="112"/>
      <c r="O127" s="60"/>
      <c r="P127" s="156"/>
      <c r="Q127" s="129"/>
      <c r="R127" s="157"/>
      <c r="S127" s="80"/>
      <c r="T127" s="80"/>
      <c r="U127" s="80"/>
      <c r="V127" s="80"/>
      <c r="W127" s="134"/>
      <c r="X127" s="134"/>
      <c r="Y127" s="120"/>
      <c r="Z127" s="73"/>
      <c r="AA127" s="102"/>
      <c r="AB127" s="64"/>
    </row>
    <row r="128" spans="1:28">
      <c r="A128" s="25" t="s">
        <v>126</v>
      </c>
      <c r="B128" s="122">
        <v>421.45718261286436</v>
      </c>
      <c r="C128" s="123"/>
      <c r="D128" s="123"/>
      <c r="E128" s="138"/>
      <c r="F128" s="70"/>
      <c r="G128" s="70"/>
      <c r="H128" s="55"/>
      <c r="I128" s="57"/>
      <c r="J128" s="60"/>
      <c r="K128" s="56"/>
      <c r="L128" s="56"/>
      <c r="M128" s="126"/>
      <c r="N128" s="112"/>
      <c r="O128" s="60"/>
      <c r="P128" s="156"/>
      <c r="Q128" s="129"/>
      <c r="R128" s="157"/>
      <c r="S128" s="80"/>
      <c r="T128" s="80"/>
      <c r="U128" s="80"/>
      <c r="V128" s="80"/>
      <c r="W128" s="134"/>
      <c r="X128" s="134"/>
      <c r="Y128" s="120"/>
      <c r="Z128" s="73"/>
      <c r="AA128" s="102"/>
      <c r="AB128" s="64"/>
    </row>
    <row r="129" spans="1:28">
      <c r="A129" s="25" t="s">
        <v>87</v>
      </c>
      <c r="B129" s="122"/>
      <c r="C129" s="122"/>
      <c r="D129" s="122"/>
      <c r="E129" s="136"/>
      <c r="F129" s="70"/>
      <c r="G129" s="70"/>
      <c r="H129" s="55"/>
      <c r="I129" s="57"/>
      <c r="J129" s="60"/>
      <c r="K129" s="56"/>
      <c r="L129" s="56"/>
      <c r="M129" s="126"/>
      <c r="N129" s="112"/>
      <c r="O129" s="60"/>
      <c r="P129" s="156"/>
      <c r="Q129" s="129"/>
      <c r="R129" s="157"/>
      <c r="S129" s="80"/>
      <c r="T129" s="80"/>
      <c r="U129" s="80"/>
      <c r="V129" s="80"/>
      <c r="W129" s="134"/>
      <c r="X129" s="134"/>
      <c r="Y129" s="120"/>
      <c r="Z129" s="73"/>
      <c r="AA129" s="102"/>
      <c r="AB129" s="64"/>
    </row>
    <row r="130" spans="1:28">
      <c r="A130" s="25" t="s">
        <v>28</v>
      </c>
      <c r="B130" s="122"/>
      <c r="C130" s="123"/>
      <c r="D130" s="123"/>
      <c r="E130" s="138"/>
      <c r="F130" s="70"/>
      <c r="G130" s="70"/>
      <c r="H130" s="55"/>
      <c r="I130" s="57"/>
      <c r="J130" s="60"/>
      <c r="K130" s="56"/>
      <c r="L130" s="56"/>
      <c r="M130" s="126"/>
      <c r="N130" s="112"/>
      <c r="O130" s="60"/>
      <c r="P130" s="156"/>
      <c r="Q130" s="129"/>
      <c r="R130" s="157"/>
      <c r="S130" s="80"/>
      <c r="T130" s="80"/>
      <c r="U130" s="80"/>
      <c r="V130" s="80"/>
      <c r="W130" s="134"/>
      <c r="X130" s="134"/>
      <c r="Y130" s="120"/>
      <c r="Z130" s="73"/>
      <c r="AA130" s="102"/>
      <c r="AB130" s="66"/>
    </row>
    <row r="131" spans="1:28">
      <c r="S131" s="61"/>
      <c r="T131" s="131"/>
      <c r="U131" s="131"/>
      <c r="V131" s="131"/>
      <c r="W131" s="131"/>
      <c r="X131" s="131"/>
    </row>
  </sheetData>
  <sortState xmlns:xlrd2="http://schemas.microsoft.com/office/spreadsheetml/2017/richdata2" ref="A69:S114">
    <sortCondition ref="S69:S114"/>
  </sortState>
  <pageMargins left="0.75" right="0.75" top="1" bottom="1" header="0.5" footer="0.5"/>
  <pageSetup paperSize="9" orientation="portrait" horizontalDpi="4294967292" verticalDpi="4294967292" r:id="rId1"/>
  <ignoredErrors>
    <ignoredError sqref="V83 V85 V99:V100 V27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8"/>
  <sheetViews>
    <sheetView zoomScale="90" workbookViewId="0">
      <selection activeCell="F42" sqref="F42"/>
    </sheetView>
  </sheetViews>
  <sheetFormatPr defaultColWidth="11.125" defaultRowHeight="15.75"/>
  <cols>
    <col min="1" max="1" width="7.5" style="154" customWidth="1"/>
    <col min="2" max="2" width="22.125" style="154" customWidth="1"/>
    <col min="3" max="3" width="11.125" style="2"/>
    <col min="4" max="16384" width="11.125" style="154"/>
  </cols>
  <sheetData>
    <row r="1" spans="1:14">
      <c r="A1" s="83"/>
      <c r="B1" s="5" t="s">
        <v>127</v>
      </c>
      <c r="C1" s="153" t="s">
        <v>387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SUM(G10:G12)/3.75</f>
        <v>124.18666666666665</v>
      </c>
      <c r="I2" s="8"/>
      <c r="N2" s="8"/>
    </row>
    <row r="3" spans="1:14">
      <c r="A3" s="83" t="s">
        <v>0</v>
      </c>
      <c r="B3" s="154" t="s">
        <v>264</v>
      </c>
      <c r="C3" s="49">
        <v>1.7276620370370369E-2</v>
      </c>
      <c r="D3" s="2" t="s">
        <v>55</v>
      </c>
      <c r="F3" s="6">
        <f>((C3/C3)-1)*800</f>
        <v>0</v>
      </c>
      <c r="G3" s="6"/>
      <c r="H3" s="52">
        <v>124.19</v>
      </c>
      <c r="I3" s="10">
        <f t="shared" ref="I3:I18" si="0">F3+H3</f>
        <v>124.19</v>
      </c>
      <c r="K3" s="6"/>
      <c r="N3" s="9"/>
    </row>
    <row r="4" spans="1:14" s="5" customFormat="1">
      <c r="A4" s="83" t="s">
        <v>1</v>
      </c>
      <c r="B4" s="5" t="s">
        <v>263</v>
      </c>
      <c r="C4" s="49">
        <v>1.7704861111111112E-2</v>
      </c>
      <c r="D4" s="16" t="s">
        <v>67</v>
      </c>
      <c r="F4" s="6">
        <f>((C4/C3)-1)*800</f>
        <v>19.829838547598477</v>
      </c>
      <c r="G4" s="6"/>
      <c r="H4" s="52">
        <v>124.19</v>
      </c>
      <c r="I4" s="10">
        <f t="shared" si="0"/>
        <v>144.01983854759848</v>
      </c>
      <c r="K4" s="6"/>
      <c r="N4" s="10"/>
    </row>
    <row r="5" spans="1:14">
      <c r="A5" s="83" t="s">
        <v>2</v>
      </c>
      <c r="B5" s="5" t="s">
        <v>93</v>
      </c>
      <c r="C5" s="49">
        <v>1.8141203703703705E-2</v>
      </c>
      <c r="D5" s="16" t="s">
        <v>60</v>
      </c>
      <c r="E5" s="31"/>
      <c r="F5" s="6">
        <f>((C5/C3)-1)*800</f>
        <v>40.034836202853974</v>
      </c>
      <c r="G5" s="6"/>
      <c r="H5" s="52">
        <v>124.19</v>
      </c>
      <c r="I5" s="10">
        <f t="shared" si="0"/>
        <v>164.22483620285396</v>
      </c>
      <c r="K5" s="6"/>
      <c r="N5" s="9"/>
    </row>
    <row r="6" spans="1:14" s="13" customFormat="1">
      <c r="A6" s="83" t="s">
        <v>3</v>
      </c>
      <c r="B6" s="5" t="s">
        <v>388</v>
      </c>
      <c r="C6" s="49">
        <v>1.8579861111111109E-2</v>
      </c>
      <c r="D6" s="2" t="s">
        <v>57</v>
      </c>
      <c r="E6" s="154"/>
      <c r="F6" s="6">
        <f>((C6/C3)-1)*800</f>
        <v>60.347022174583032</v>
      </c>
      <c r="G6" s="6"/>
      <c r="H6" s="52">
        <v>124.19</v>
      </c>
      <c r="I6" s="10">
        <f t="shared" si="0"/>
        <v>184.53702217458303</v>
      </c>
      <c r="K6" s="14"/>
      <c r="L6" s="154"/>
      <c r="M6" s="154"/>
      <c r="N6" s="9"/>
    </row>
    <row r="7" spans="1:14" s="13" customFormat="1">
      <c r="A7" s="83" t="s">
        <v>4</v>
      </c>
      <c r="B7" s="5" t="s">
        <v>365</v>
      </c>
      <c r="C7" s="49">
        <v>1.8739583333333334E-2</v>
      </c>
      <c r="D7" s="2" t="s">
        <v>65</v>
      </c>
      <c r="E7" s="154"/>
      <c r="F7" s="6">
        <f>((C7/C3)-1)*800</f>
        <v>67.743016011254838</v>
      </c>
      <c r="G7" s="6"/>
      <c r="H7" s="52">
        <v>124.19</v>
      </c>
      <c r="I7" s="10">
        <f t="shared" si="0"/>
        <v>191.93301601125484</v>
      </c>
      <c r="K7" s="14"/>
      <c r="L7" s="154"/>
      <c r="M7" s="154"/>
      <c r="N7" s="9"/>
    </row>
    <row r="8" spans="1:14" s="13" customFormat="1">
      <c r="A8" s="83" t="s">
        <v>5</v>
      </c>
      <c r="B8" s="5" t="s">
        <v>157</v>
      </c>
      <c r="C8" s="49">
        <v>1.911111111111111E-2</v>
      </c>
      <c r="D8" s="2" t="s">
        <v>58</v>
      </c>
      <c r="E8" s="154"/>
      <c r="F8" s="6">
        <f>((C8/C3)-1)*800</f>
        <v>84.946740805252219</v>
      </c>
      <c r="G8" s="6"/>
      <c r="H8" s="52">
        <v>124.19</v>
      </c>
      <c r="I8" s="10">
        <f t="shared" si="0"/>
        <v>209.1367408052522</v>
      </c>
      <c r="K8" s="14"/>
      <c r="L8" s="154"/>
      <c r="M8" s="154"/>
      <c r="N8" s="9"/>
    </row>
    <row r="9" spans="1:14" s="13" customFormat="1">
      <c r="A9" s="83" t="s">
        <v>6</v>
      </c>
      <c r="B9" s="5" t="s">
        <v>389</v>
      </c>
      <c r="C9" s="49">
        <v>1.9131944444444444E-2</v>
      </c>
      <c r="D9" s="2" t="s">
        <v>60</v>
      </c>
      <c r="E9" s="154"/>
      <c r="F9" s="6">
        <f>((C9/C3)-1)*800</f>
        <v>85.911435653513905</v>
      </c>
      <c r="G9" s="6"/>
      <c r="H9" s="52">
        <v>124.19</v>
      </c>
      <c r="I9" s="10">
        <f t="shared" si="0"/>
        <v>210.1014356535139</v>
      </c>
      <c r="K9" s="14"/>
      <c r="L9" s="154"/>
      <c r="M9" s="154"/>
      <c r="N9" s="9"/>
    </row>
    <row r="10" spans="1:14" s="13" customFormat="1">
      <c r="A10" s="83" t="s">
        <v>7</v>
      </c>
      <c r="B10" s="5" t="s">
        <v>121</v>
      </c>
      <c r="C10" s="49">
        <v>1.9311342592592592E-2</v>
      </c>
      <c r="D10" s="2" t="s">
        <v>159</v>
      </c>
      <c r="E10" s="154"/>
      <c r="F10" s="6">
        <f>((C10/C3)-1)*800</f>
        <v>94.218530180210365</v>
      </c>
      <c r="G10" s="6">
        <v>154.9</v>
      </c>
      <c r="H10" s="52">
        <v>124.19</v>
      </c>
      <c r="I10" s="10">
        <f t="shared" si="0"/>
        <v>218.40853018021036</v>
      </c>
      <c r="K10" s="14"/>
      <c r="L10" s="154"/>
      <c r="M10" s="154"/>
      <c r="N10" s="9"/>
    </row>
    <row r="11" spans="1:14" s="13" customFormat="1">
      <c r="A11" s="83" t="s">
        <v>8</v>
      </c>
      <c r="B11" s="5" t="s">
        <v>266</v>
      </c>
      <c r="C11" s="49">
        <v>1.9445601851851849E-2</v>
      </c>
      <c r="D11" s="2" t="s">
        <v>225</v>
      </c>
      <c r="E11" s="154"/>
      <c r="F11" s="6">
        <f>((C11/C3)-1)*800</f>
        <v>100.43545253567352</v>
      </c>
      <c r="G11" s="6">
        <v>154.63</v>
      </c>
      <c r="H11" s="52">
        <v>124.19</v>
      </c>
      <c r="I11" s="10">
        <f t="shared" si="0"/>
        <v>224.6254525356735</v>
      </c>
      <c r="K11" s="14"/>
      <c r="L11" s="154"/>
      <c r="M11" s="154"/>
      <c r="N11" s="9"/>
    </row>
    <row r="12" spans="1:14">
      <c r="A12" s="83" t="s">
        <v>9</v>
      </c>
      <c r="B12" s="5" t="s">
        <v>50</v>
      </c>
      <c r="C12" s="49">
        <v>1.9506944444444445E-2</v>
      </c>
      <c r="D12" s="16" t="s">
        <v>71</v>
      </c>
      <c r="E12" s="31"/>
      <c r="F12" s="6">
        <f>((C12/C3)-1)*800</f>
        <v>103.27594292222156</v>
      </c>
      <c r="G12" s="6">
        <v>156.16999999999999</v>
      </c>
      <c r="H12" s="52">
        <v>124.19</v>
      </c>
      <c r="I12" s="10">
        <f t="shared" si="0"/>
        <v>227.46594292222156</v>
      </c>
      <c r="K12" s="6"/>
      <c r="N12" s="9"/>
    </row>
    <row r="13" spans="1:14" s="13" customFormat="1">
      <c r="A13" s="83" t="s">
        <v>10</v>
      </c>
      <c r="B13" s="5" t="s">
        <v>215</v>
      </c>
      <c r="C13" s="49">
        <v>1.963888888888889E-2</v>
      </c>
      <c r="D13" s="2" t="s">
        <v>67</v>
      </c>
      <c r="E13" s="154"/>
      <c r="F13" s="6">
        <f>((C13/C3)-1)*800</f>
        <v>109.38567696121133</v>
      </c>
      <c r="G13" s="6"/>
      <c r="H13" s="52">
        <v>124.19</v>
      </c>
      <c r="I13" s="10">
        <f t="shared" si="0"/>
        <v>233.57567696121134</v>
      </c>
      <c r="K13" s="14"/>
      <c r="L13" s="154"/>
      <c r="M13" s="154"/>
      <c r="N13" s="9"/>
    </row>
    <row r="14" spans="1:14">
      <c r="A14" s="83" t="s">
        <v>11</v>
      </c>
      <c r="B14" s="5" t="s">
        <v>366</v>
      </c>
      <c r="C14" s="49">
        <v>2.0142361111111111E-2</v>
      </c>
      <c r="D14" s="2" t="s">
        <v>61</v>
      </c>
      <c r="F14" s="6">
        <f>((C14/C3)-1)*800</f>
        <v>132.6991357941985</v>
      </c>
      <c r="G14" s="6"/>
      <c r="H14" s="52">
        <v>124.19</v>
      </c>
      <c r="I14" s="10">
        <f t="shared" si="0"/>
        <v>256.88913579419852</v>
      </c>
      <c r="K14" s="6"/>
      <c r="N14" s="9"/>
    </row>
    <row r="15" spans="1:14">
      <c r="A15" s="83" t="s">
        <v>12</v>
      </c>
      <c r="B15" s="5" t="s">
        <v>273</v>
      </c>
      <c r="C15" s="49">
        <v>2.0452546296296299E-2</v>
      </c>
      <c r="D15" s="16" t="s">
        <v>58</v>
      </c>
      <c r="F15" s="6">
        <f>((C15/C3)-1)*800</f>
        <v>147.06237020164821</v>
      </c>
      <c r="G15" s="6"/>
      <c r="H15" s="52">
        <v>124.19</v>
      </c>
      <c r="I15" s="10">
        <f t="shared" si="0"/>
        <v>271.2523702016482</v>
      </c>
      <c r="K15" s="6"/>
      <c r="N15" s="9"/>
    </row>
    <row r="16" spans="1:14">
      <c r="A16" s="83" t="s">
        <v>13</v>
      </c>
      <c r="B16" s="5" t="s">
        <v>36</v>
      </c>
      <c r="C16" s="49">
        <v>2.0636574074074075E-2</v>
      </c>
      <c r="D16" s="16" t="s">
        <v>140</v>
      </c>
      <c r="F16" s="6">
        <f>((C16/C3)-1)*800</f>
        <v>155.58384136129177</v>
      </c>
      <c r="G16" s="6"/>
      <c r="H16" s="52">
        <v>124.19</v>
      </c>
      <c r="I16" s="10">
        <f t="shared" si="0"/>
        <v>279.77384136129177</v>
      </c>
      <c r="K16" s="6"/>
      <c r="N16" s="9"/>
    </row>
    <row r="17" spans="1:14">
      <c r="A17" s="83" t="s">
        <v>14</v>
      </c>
      <c r="B17" s="5" t="s">
        <v>234</v>
      </c>
      <c r="C17" s="49">
        <v>2.347453703703704E-2</v>
      </c>
      <c r="D17" s="16" t="s">
        <v>60</v>
      </c>
      <c r="F17" s="6">
        <f>((C17/C3)-1)*800</f>
        <v>286.99671735780828</v>
      </c>
      <c r="G17" s="6"/>
      <c r="H17" s="52">
        <v>124.19</v>
      </c>
      <c r="I17" s="10">
        <f t="shared" si="0"/>
        <v>411.18671735780828</v>
      </c>
      <c r="K17" s="6"/>
      <c r="N17" s="9"/>
    </row>
    <row r="18" spans="1:14" s="13" customFormat="1">
      <c r="A18" s="83" t="s">
        <v>15</v>
      </c>
      <c r="B18" s="5" t="s">
        <v>354</v>
      </c>
      <c r="C18" s="49">
        <v>2.4462962962962964E-2</v>
      </c>
      <c r="D18" s="16" t="s">
        <v>57</v>
      </c>
      <c r="E18" s="31"/>
      <c r="F18" s="6">
        <f>((C18/C4)-1)*800</f>
        <v>305.36706543766758</v>
      </c>
      <c r="G18" s="6"/>
      <c r="H18" s="52">
        <v>124.19</v>
      </c>
      <c r="I18" s="10">
        <f t="shared" si="0"/>
        <v>429.55706543766757</v>
      </c>
      <c r="K18" s="14"/>
      <c r="L18" s="154"/>
      <c r="M18" s="154"/>
      <c r="N18" s="9"/>
    </row>
    <row r="19" spans="1:14">
      <c r="A19" s="83"/>
      <c r="B19" s="5" t="s">
        <v>269</v>
      </c>
      <c r="C19" s="49" t="s">
        <v>394</v>
      </c>
      <c r="D19" s="16" t="s">
        <v>122</v>
      </c>
      <c r="F19" s="135" t="s">
        <v>394</v>
      </c>
      <c r="G19" s="135"/>
      <c r="H19" s="76">
        <v>135.83000000000001</v>
      </c>
      <c r="I19" s="161" t="s">
        <v>394</v>
      </c>
      <c r="K19" s="6"/>
      <c r="N19" s="9"/>
    </row>
    <row r="20" spans="1:14">
      <c r="A20" s="83"/>
      <c r="B20" s="5"/>
      <c r="C20" s="49"/>
      <c r="D20" s="2"/>
      <c r="F20" s="6"/>
      <c r="G20" s="5"/>
      <c r="I20" s="10"/>
      <c r="K20" s="6"/>
      <c r="N20" s="9"/>
    </row>
    <row r="21" spans="1:14" s="13" customFormat="1">
      <c r="A21" s="83"/>
      <c r="B21" s="5"/>
      <c r="C21" s="49"/>
      <c r="D21" s="16"/>
      <c r="E21" s="154"/>
      <c r="F21" s="6"/>
      <c r="G21" s="5"/>
      <c r="H21" s="154"/>
      <c r="I21" s="10"/>
      <c r="K21" s="14"/>
      <c r="L21" s="154"/>
      <c r="M21" s="154"/>
      <c r="N21" s="9"/>
    </row>
    <row r="22" spans="1:14">
      <c r="A22" s="83"/>
      <c r="B22" s="71"/>
      <c r="C22" s="49"/>
      <c r="D22" s="12"/>
      <c r="E22" s="2"/>
      <c r="F22" s="6"/>
      <c r="G22" s="2"/>
      <c r="I22" s="10"/>
      <c r="K22" s="6"/>
      <c r="N22" s="9"/>
    </row>
    <row r="23" spans="1:14">
      <c r="A23" s="83"/>
      <c r="B23" s="71"/>
      <c r="C23" s="49"/>
      <c r="D23" s="12"/>
      <c r="E23" s="2"/>
      <c r="F23" s="6"/>
      <c r="G23" s="2"/>
      <c r="I23" s="10"/>
      <c r="K23" s="6"/>
      <c r="N23" s="9"/>
    </row>
    <row r="24" spans="1:14">
      <c r="A24" s="83"/>
      <c r="B24" s="71"/>
      <c r="C24" s="82"/>
      <c r="D24" s="12"/>
      <c r="E24" s="2"/>
      <c r="F24" s="6"/>
      <c r="G24" s="2"/>
      <c r="I24" s="10"/>
      <c r="K24" s="6"/>
      <c r="N24" s="9"/>
    </row>
    <row r="26" spans="1:14">
      <c r="A26" s="83"/>
      <c r="B26" s="5" t="s">
        <v>52</v>
      </c>
      <c r="C26" s="153" t="s">
        <v>387</v>
      </c>
      <c r="F26" s="5"/>
      <c r="G26" s="5"/>
      <c r="I26" s="5"/>
      <c r="N26" s="8"/>
    </row>
    <row r="27" spans="1:14">
      <c r="A27" s="83"/>
      <c r="B27" s="39"/>
      <c r="C27" s="47"/>
      <c r="F27" s="5"/>
      <c r="G27" s="5"/>
      <c r="H27" s="52">
        <f>SUM(G28:G37)/3.75</f>
        <v>103.43733333333333</v>
      </c>
      <c r="I27" s="8"/>
      <c r="K27" s="6"/>
      <c r="N27" s="9"/>
    </row>
    <row r="28" spans="1:14" s="13" customFormat="1">
      <c r="A28" s="83" t="s">
        <v>0</v>
      </c>
      <c r="B28" s="154" t="s">
        <v>83</v>
      </c>
      <c r="C28" s="108">
        <v>1.965625E-2</v>
      </c>
      <c r="D28" s="16" t="s">
        <v>56</v>
      </c>
      <c r="E28" s="154"/>
      <c r="F28" s="6">
        <f>((C28/C28)-1)*800</f>
        <v>0</v>
      </c>
      <c r="G28" s="6">
        <v>159.66999999999999</v>
      </c>
      <c r="H28" s="52">
        <v>103.44</v>
      </c>
      <c r="I28" s="10">
        <f t="shared" ref="I28:I45" si="1">F28+H28</f>
        <v>103.44</v>
      </c>
      <c r="K28" s="94"/>
      <c r="L28" s="95"/>
      <c r="M28" s="154"/>
      <c r="N28" s="18"/>
    </row>
    <row r="29" spans="1:14" s="5" customFormat="1">
      <c r="A29" s="83" t="s">
        <v>1</v>
      </c>
      <c r="B29" s="154" t="s">
        <v>94</v>
      </c>
      <c r="C29" s="108">
        <v>2.0024305555555556E-2</v>
      </c>
      <c r="D29" s="16" t="s">
        <v>61</v>
      </c>
      <c r="F29" s="6">
        <f>((C29/C28)-1)*800</f>
        <v>14.979685567920775</v>
      </c>
      <c r="G29" s="6">
        <v>137.57</v>
      </c>
      <c r="H29" s="52">
        <v>103.44</v>
      </c>
      <c r="I29" s="10">
        <f t="shared" si="1"/>
        <v>118.41968556792077</v>
      </c>
      <c r="K29" s="94"/>
      <c r="L29" s="95"/>
      <c r="N29" s="10"/>
    </row>
    <row r="30" spans="1:14">
      <c r="A30" s="83" t="s">
        <v>2</v>
      </c>
      <c r="B30" s="154" t="s">
        <v>79</v>
      </c>
      <c r="C30" s="108">
        <v>2.0489583333333332E-2</v>
      </c>
      <c r="D30" s="16" t="s">
        <v>60</v>
      </c>
      <c r="F30" s="6">
        <f>((C30/C28)-1)*800</f>
        <v>33.916269210386751</v>
      </c>
      <c r="G30" s="6">
        <v>90.65</v>
      </c>
      <c r="H30" s="52">
        <v>103.44</v>
      </c>
      <c r="I30" s="10">
        <f t="shared" si="1"/>
        <v>137.35626921038676</v>
      </c>
      <c r="K30" s="94"/>
      <c r="L30" s="95"/>
      <c r="N30" s="9"/>
    </row>
    <row r="31" spans="1:14" s="13" customFormat="1">
      <c r="A31" s="83" t="s">
        <v>3</v>
      </c>
      <c r="B31" s="154" t="s">
        <v>391</v>
      </c>
      <c r="C31" s="108">
        <v>2.0502314814814817E-2</v>
      </c>
      <c r="D31" s="16" t="s">
        <v>61</v>
      </c>
      <c r="E31" s="154"/>
      <c r="F31" s="6">
        <f>((C31/C28)-1)*800</f>
        <v>34.434434434434458</v>
      </c>
      <c r="G31" s="6"/>
      <c r="H31" s="52">
        <v>103.44</v>
      </c>
      <c r="I31" s="10">
        <f t="shared" si="1"/>
        <v>137.87443443443445</v>
      </c>
      <c r="K31" s="94"/>
      <c r="L31" s="95"/>
      <c r="M31" s="154"/>
      <c r="N31" s="18"/>
    </row>
    <row r="32" spans="1:14">
      <c r="A32" s="83" t="s">
        <v>4</v>
      </c>
      <c r="B32" s="154" t="s">
        <v>359</v>
      </c>
      <c r="C32" s="108">
        <v>2.057060185185185E-2</v>
      </c>
      <c r="D32" s="16" t="s">
        <v>67</v>
      </c>
      <c r="E32" s="31"/>
      <c r="F32" s="6">
        <f>((C32/C28)-1)*800</f>
        <v>37.213684272507663</v>
      </c>
      <c r="G32" s="6"/>
      <c r="H32" s="52">
        <v>103.44</v>
      </c>
      <c r="I32" s="10">
        <f t="shared" si="1"/>
        <v>140.65368427250766</v>
      </c>
      <c r="K32" s="94"/>
      <c r="L32" s="95"/>
      <c r="N32" s="9"/>
    </row>
    <row r="33" spans="1:14" s="13" customFormat="1">
      <c r="A33" s="83" t="s">
        <v>5</v>
      </c>
      <c r="B33" s="154" t="s">
        <v>138</v>
      </c>
      <c r="C33" s="108">
        <v>2.0927083333333332E-2</v>
      </c>
      <c r="D33" s="16" t="s">
        <v>59</v>
      </c>
      <c r="E33" s="154"/>
      <c r="F33" s="6">
        <f>((C33/C28)-1)*800</f>
        <v>51.722310545839889</v>
      </c>
      <c r="G33" s="6"/>
      <c r="H33" s="52">
        <v>103.44</v>
      </c>
      <c r="I33" s="10">
        <f t="shared" si="1"/>
        <v>155.16231054583989</v>
      </c>
      <c r="K33" s="94"/>
      <c r="L33" s="95"/>
      <c r="M33" s="154"/>
      <c r="N33" s="18"/>
    </row>
    <row r="34" spans="1:14" s="13" customFormat="1">
      <c r="A34" s="83" t="s">
        <v>6</v>
      </c>
      <c r="B34" s="154" t="s">
        <v>139</v>
      </c>
      <c r="C34" s="108">
        <v>2.1277777777777781E-2</v>
      </c>
      <c r="D34" s="16" t="s">
        <v>68</v>
      </c>
      <c r="E34" s="31"/>
      <c r="F34" s="6">
        <f>((C34/C28)-1)*800</f>
        <v>65.995407171877929</v>
      </c>
      <c r="G34" s="6"/>
      <c r="H34" s="52">
        <v>103.44</v>
      </c>
      <c r="I34" s="10">
        <f t="shared" si="1"/>
        <v>169.43540717187793</v>
      </c>
      <c r="K34" s="94"/>
      <c r="L34" s="95"/>
      <c r="M34" s="154"/>
      <c r="N34" s="18"/>
    </row>
    <row r="35" spans="1:14">
      <c r="A35" s="83" t="s">
        <v>7</v>
      </c>
      <c r="B35" s="154" t="s">
        <v>392</v>
      </c>
      <c r="C35" s="108">
        <v>2.1333333333333333E-2</v>
      </c>
      <c r="D35" s="16" t="s">
        <v>55</v>
      </c>
      <c r="E35" s="31"/>
      <c r="F35" s="6">
        <f>((C35/C28)-1)*800</f>
        <v>68.256491785903421</v>
      </c>
      <c r="G35" s="6"/>
      <c r="H35" s="52">
        <v>103.44</v>
      </c>
      <c r="I35" s="10">
        <f t="shared" si="1"/>
        <v>171.69649178590342</v>
      </c>
      <c r="K35" s="94"/>
      <c r="L35" s="95"/>
      <c r="N35" s="9"/>
    </row>
    <row r="36" spans="1:14">
      <c r="A36" s="83" t="s">
        <v>8</v>
      </c>
      <c r="B36" s="154" t="s">
        <v>136</v>
      </c>
      <c r="C36" s="108">
        <v>2.1447916666666667E-2</v>
      </c>
      <c r="D36" s="16" t="s">
        <v>67</v>
      </c>
      <c r="F36" s="6">
        <f>((C36/C28)-1)*800</f>
        <v>72.919978802331713</v>
      </c>
      <c r="G36" s="6"/>
      <c r="H36" s="52">
        <v>103.44</v>
      </c>
      <c r="I36" s="10">
        <f t="shared" si="1"/>
        <v>176.35997880233171</v>
      </c>
      <c r="K36" s="94"/>
      <c r="L36" s="95"/>
      <c r="N36" s="9"/>
    </row>
    <row r="37" spans="1:14">
      <c r="A37" s="83" t="s">
        <v>9</v>
      </c>
      <c r="B37" s="154" t="s">
        <v>240</v>
      </c>
      <c r="C37" s="108">
        <v>2.1531249999999998E-2</v>
      </c>
      <c r="D37" s="16" t="s">
        <v>63</v>
      </c>
      <c r="F37" s="6">
        <f>((C37/C28)-1)*800</f>
        <v>76.311605723370405</v>
      </c>
      <c r="G37" s="6"/>
      <c r="H37" s="52">
        <v>103.44</v>
      </c>
      <c r="I37" s="10">
        <f t="shared" si="1"/>
        <v>179.7516057233704</v>
      </c>
      <c r="K37" s="94"/>
      <c r="L37" s="95"/>
      <c r="N37" s="9"/>
    </row>
    <row r="38" spans="1:14" s="13" customFormat="1">
      <c r="A38" s="83" t="s">
        <v>10</v>
      </c>
      <c r="B38" s="154" t="s">
        <v>280</v>
      </c>
      <c r="C38" s="108">
        <v>2.1973379629629627E-2</v>
      </c>
      <c r="D38" s="16" t="s">
        <v>67</v>
      </c>
      <c r="E38" s="154"/>
      <c r="F38" s="6">
        <f>((C38/C28)-1)*800</f>
        <v>94.306070776658942</v>
      </c>
      <c r="G38" s="6"/>
      <c r="H38" s="52">
        <v>103.44</v>
      </c>
      <c r="I38" s="10">
        <f t="shared" si="1"/>
        <v>197.74607077665894</v>
      </c>
      <c r="K38" s="94"/>
      <c r="L38" s="95"/>
      <c r="M38" s="154"/>
      <c r="N38" s="18"/>
    </row>
    <row r="39" spans="1:14" s="13" customFormat="1">
      <c r="A39" s="83" t="s">
        <v>11</v>
      </c>
      <c r="B39" s="154" t="s">
        <v>137</v>
      </c>
      <c r="C39" s="108">
        <v>2.1996527777777778E-2</v>
      </c>
      <c r="D39" s="16" t="s">
        <v>61</v>
      </c>
      <c r="E39" s="154"/>
      <c r="F39" s="6">
        <f>((C39/C28)-1)*800</f>
        <v>95.248189365836396</v>
      </c>
      <c r="G39" s="6"/>
      <c r="H39" s="52">
        <v>103.44</v>
      </c>
      <c r="I39" s="10">
        <f t="shared" si="1"/>
        <v>198.68818936583639</v>
      </c>
      <c r="K39" s="94"/>
      <c r="L39" s="95"/>
      <c r="M39" s="154"/>
      <c r="N39" s="18"/>
    </row>
    <row r="40" spans="1:14">
      <c r="A40" s="83" t="s">
        <v>12</v>
      </c>
      <c r="B40" s="5" t="s">
        <v>278</v>
      </c>
      <c r="C40" s="152">
        <v>2.2005787037037036E-2</v>
      </c>
      <c r="D40" s="16" t="s">
        <v>71</v>
      </c>
      <c r="F40" s="6">
        <f>((C40/C28)-1)*800</f>
        <v>95.625036801507335</v>
      </c>
      <c r="G40" s="5"/>
      <c r="H40" s="52">
        <v>103.44</v>
      </c>
      <c r="I40" s="10">
        <f t="shared" si="1"/>
        <v>199.06503680150735</v>
      </c>
      <c r="K40" s="6"/>
      <c r="N40" s="9"/>
    </row>
    <row r="41" spans="1:14">
      <c r="A41" s="83" t="s">
        <v>13</v>
      </c>
      <c r="B41" s="5" t="s">
        <v>283</v>
      </c>
      <c r="C41" s="152">
        <v>2.2660879629629632E-2</v>
      </c>
      <c r="D41" s="16" t="s">
        <v>61</v>
      </c>
      <c r="F41" s="6">
        <f>((C41/C28)-1)*800</f>
        <v>122.28699287522832</v>
      </c>
      <c r="G41" s="5"/>
      <c r="H41" s="52">
        <v>103.44</v>
      </c>
      <c r="I41" s="10">
        <f t="shared" si="1"/>
        <v>225.72699287522832</v>
      </c>
      <c r="K41" s="6"/>
      <c r="N41" s="9"/>
    </row>
    <row r="42" spans="1:14" s="13" customFormat="1">
      <c r="A42" s="83" t="s">
        <v>14</v>
      </c>
      <c r="B42" s="5" t="s">
        <v>237</v>
      </c>
      <c r="C42" s="152">
        <v>2.3166666666666665E-2</v>
      </c>
      <c r="D42" s="16" t="s">
        <v>60</v>
      </c>
      <c r="E42" s="154"/>
      <c r="F42" s="6">
        <f>((C42/C28)-1)*800</f>
        <v>142.87228404875449</v>
      </c>
      <c r="G42" s="5"/>
      <c r="H42" s="52">
        <v>103.44</v>
      </c>
      <c r="I42" s="10">
        <f t="shared" si="1"/>
        <v>246.31228404875449</v>
      </c>
      <c r="K42" s="14"/>
      <c r="M42" s="154"/>
      <c r="N42" s="18"/>
    </row>
    <row r="43" spans="1:14">
      <c r="A43" s="83" t="s">
        <v>15</v>
      </c>
      <c r="B43" s="5" t="s">
        <v>393</v>
      </c>
      <c r="C43" s="152">
        <v>2.3429398148148147E-2</v>
      </c>
      <c r="D43" s="16" t="s">
        <v>122</v>
      </c>
      <c r="F43" s="6">
        <f>((C43/C28)-1)*800</f>
        <v>153.56533003591829</v>
      </c>
      <c r="G43" s="5"/>
      <c r="H43" s="52">
        <v>103.44</v>
      </c>
      <c r="I43" s="10">
        <f t="shared" si="1"/>
        <v>257.00533003591829</v>
      </c>
      <c r="K43" s="6"/>
      <c r="N43" s="9"/>
    </row>
    <row r="44" spans="1:14">
      <c r="A44" s="83" t="s">
        <v>16</v>
      </c>
      <c r="B44" s="5" t="s">
        <v>282</v>
      </c>
      <c r="C44" s="152">
        <v>2.4540509259259258E-2</v>
      </c>
      <c r="D44" s="16" t="s">
        <v>61</v>
      </c>
      <c r="F44" s="6">
        <f>((C44/C28)-1)*800</f>
        <v>198.78702231643413</v>
      </c>
      <c r="G44" s="5"/>
      <c r="H44" s="52">
        <v>103.44</v>
      </c>
      <c r="I44" s="10">
        <f t="shared" si="1"/>
        <v>302.22702231643416</v>
      </c>
    </row>
    <row r="45" spans="1:14">
      <c r="A45" s="83" t="s">
        <v>17</v>
      </c>
      <c r="B45" s="5" t="s">
        <v>361</v>
      </c>
      <c r="C45" s="152">
        <v>2.5207175925925928E-2</v>
      </c>
      <c r="D45" s="16" t="s">
        <v>141</v>
      </c>
      <c r="F45" s="6">
        <f>((C45/C28)-1)*800</f>
        <v>225.92003768474368</v>
      </c>
      <c r="G45" s="5"/>
      <c r="H45" s="52">
        <v>103.44</v>
      </c>
      <c r="I45" s="10">
        <f t="shared" si="1"/>
        <v>329.3600376847437</v>
      </c>
    </row>
    <row r="46" spans="1:14">
      <c r="A46" s="83"/>
      <c r="B46" s="5"/>
      <c r="C46" s="16"/>
      <c r="F46" s="5"/>
      <c r="G46" s="5"/>
      <c r="I46" s="5"/>
    </row>
    <row r="47" spans="1:14">
      <c r="A47" s="83"/>
      <c r="B47" s="5"/>
      <c r="C47" s="16"/>
      <c r="F47" s="5"/>
      <c r="G47" s="5"/>
      <c r="I47" s="5"/>
    </row>
    <row r="48" spans="1:14">
      <c r="A48" s="83"/>
      <c r="B48" s="5"/>
      <c r="C48" s="16"/>
      <c r="F48" s="5"/>
      <c r="G48" s="5"/>
      <c r="I48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4D36B-DA43-4CD8-BB38-875894C93AEE}">
  <dimension ref="A1:S52"/>
  <sheetViews>
    <sheetView zoomScale="90" workbookViewId="0">
      <selection activeCell="I45" sqref="I45"/>
    </sheetView>
  </sheetViews>
  <sheetFormatPr defaultColWidth="11.125" defaultRowHeight="15.75"/>
  <cols>
    <col min="1" max="1" width="7.5" style="167" customWidth="1"/>
    <col min="2" max="2" width="22.125" style="167" customWidth="1"/>
    <col min="3" max="3" width="11.125" style="2"/>
    <col min="4" max="16384" width="11.125" style="167"/>
  </cols>
  <sheetData>
    <row r="1" spans="1:14">
      <c r="A1" s="83"/>
      <c r="B1" s="5" t="s">
        <v>397</v>
      </c>
      <c r="C1" s="153" t="s">
        <v>398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SUM(G3:G14)/3.75</f>
        <v>135.49600000000001</v>
      </c>
      <c r="I2" s="8"/>
      <c r="N2" s="8"/>
    </row>
    <row r="3" spans="1:14">
      <c r="A3" s="83" t="s">
        <v>0</v>
      </c>
      <c r="B3" s="5" t="s">
        <v>121</v>
      </c>
      <c r="C3" s="49">
        <v>3.000347222222222E-2</v>
      </c>
      <c r="D3" s="2" t="s">
        <v>380</v>
      </c>
      <c r="F3" s="6">
        <f>((C3/C3)-1)*800</f>
        <v>0</v>
      </c>
      <c r="G3" s="6">
        <v>154.9</v>
      </c>
      <c r="H3" s="52">
        <v>135.5</v>
      </c>
      <c r="I3" s="10">
        <f t="shared" ref="I3:I20" si="0">F3+H3</f>
        <v>135.5</v>
      </c>
      <c r="K3" s="6"/>
      <c r="N3" s="9"/>
    </row>
    <row r="4" spans="1:14" s="5" customFormat="1">
      <c r="A4" s="83" t="s">
        <v>1</v>
      </c>
      <c r="B4" s="5" t="s">
        <v>269</v>
      </c>
      <c r="C4" s="49">
        <v>3.0416666666666665E-2</v>
      </c>
      <c r="D4" s="16" t="s">
        <v>410</v>
      </c>
      <c r="F4" s="6">
        <f>((C4/C3)-1)*800</f>
        <v>11.017243374609365</v>
      </c>
      <c r="G4" s="6">
        <v>198.58</v>
      </c>
      <c r="H4" s="52">
        <v>135.5</v>
      </c>
      <c r="I4" s="10">
        <f t="shared" si="0"/>
        <v>146.51724337460936</v>
      </c>
      <c r="K4" s="6"/>
      <c r="N4" s="10"/>
    </row>
    <row r="5" spans="1:14">
      <c r="A5" s="83" t="s">
        <v>2</v>
      </c>
      <c r="B5" s="5" t="s">
        <v>263</v>
      </c>
      <c r="C5" s="49">
        <v>3.0504629629629632E-2</v>
      </c>
      <c r="D5" s="16" t="s">
        <v>411</v>
      </c>
      <c r="E5" s="31"/>
      <c r="F5" s="6">
        <f>((C5/C3)-1)*800</f>
        <v>13.362650927747666</v>
      </c>
      <c r="G5" s="6"/>
      <c r="H5" s="52">
        <v>135.5</v>
      </c>
      <c r="I5" s="10">
        <f t="shared" si="0"/>
        <v>148.86265092774767</v>
      </c>
      <c r="K5" s="6"/>
      <c r="N5" s="9"/>
    </row>
    <row r="6" spans="1:14" s="13" customFormat="1">
      <c r="A6" s="83" t="s">
        <v>3</v>
      </c>
      <c r="B6" s="170" t="s">
        <v>264</v>
      </c>
      <c r="C6" s="49">
        <v>3.1364583333333335E-2</v>
      </c>
      <c r="D6" s="2" t="s">
        <v>412</v>
      </c>
      <c r="E6" s="167"/>
      <c r="F6" s="6">
        <f>((C6/C3)-1)*800</f>
        <v>36.292095822242842</v>
      </c>
      <c r="G6" s="6"/>
      <c r="H6" s="52">
        <v>135.5</v>
      </c>
      <c r="I6" s="10">
        <f t="shared" si="0"/>
        <v>171.79209582224286</v>
      </c>
      <c r="K6" s="14"/>
      <c r="L6" s="167"/>
      <c r="M6" s="167"/>
      <c r="N6" s="9"/>
    </row>
    <row r="7" spans="1:14" s="13" customFormat="1">
      <c r="A7" s="83" t="s">
        <v>4</v>
      </c>
      <c r="B7" s="5" t="s">
        <v>157</v>
      </c>
      <c r="C7" s="49">
        <v>3.1975694444444445E-2</v>
      </c>
      <c r="D7" s="2" t="s">
        <v>413</v>
      </c>
      <c r="E7" s="167"/>
      <c r="F7" s="6">
        <f>((C7/C3)-1)*800</f>
        <v>52.586506191413207</v>
      </c>
      <c r="H7" s="52">
        <v>135.5</v>
      </c>
      <c r="I7" s="10">
        <f t="shared" si="0"/>
        <v>188.08650619141321</v>
      </c>
      <c r="K7" s="14"/>
      <c r="L7" s="167"/>
      <c r="M7" s="167"/>
      <c r="N7" s="9"/>
    </row>
    <row r="8" spans="1:14" s="13" customFormat="1">
      <c r="A8" s="83" t="s">
        <v>5</v>
      </c>
      <c r="B8" s="5" t="s">
        <v>93</v>
      </c>
      <c r="C8" s="49">
        <v>3.2321759259259265E-2</v>
      </c>
      <c r="D8" s="2" t="s">
        <v>414</v>
      </c>
      <c r="E8" s="167"/>
      <c r="F8" s="6">
        <f>((C8/C3)-1)*800</f>
        <v>61.813833275469854</v>
      </c>
      <c r="H8" s="52">
        <v>135.5</v>
      </c>
      <c r="I8" s="10">
        <f>F8+H8</f>
        <v>197.31383327546985</v>
      </c>
      <c r="K8" s="14"/>
      <c r="L8" s="167"/>
      <c r="M8" s="167"/>
      <c r="N8" s="9"/>
    </row>
    <row r="9" spans="1:14" s="13" customFormat="1">
      <c r="A9" s="83" t="s">
        <v>6</v>
      </c>
      <c r="B9" s="5" t="s">
        <v>366</v>
      </c>
      <c r="C9" s="49">
        <v>3.234027777777778E-2</v>
      </c>
      <c r="D9" s="2" t="s">
        <v>415</v>
      </c>
      <c r="E9" s="167"/>
      <c r="F9" s="6">
        <f>((C9/C3)-1)*800</f>
        <v>62.307603286656743</v>
      </c>
      <c r="G9" s="6"/>
      <c r="H9" s="52">
        <v>135.5</v>
      </c>
      <c r="I9" s="10">
        <f t="shared" si="0"/>
        <v>197.80760328665673</v>
      </c>
      <c r="K9" s="14"/>
      <c r="L9" s="167"/>
      <c r="M9" s="167"/>
      <c r="N9" s="9"/>
    </row>
    <row r="10" spans="1:14" s="13" customFormat="1">
      <c r="A10" s="83" t="s">
        <v>7</v>
      </c>
      <c r="B10" s="5" t="s">
        <v>389</v>
      </c>
      <c r="C10" s="49">
        <v>3.2675925925925928E-2</v>
      </c>
      <c r="D10" s="2" t="s">
        <v>416</v>
      </c>
      <c r="E10" s="167"/>
      <c r="F10" s="6">
        <f>((C10/C3)-1)*800</f>
        <v>71.257184739420694</v>
      </c>
      <c r="G10" s="6"/>
      <c r="H10" s="52">
        <v>135.5</v>
      </c>
      <c r="I10" s="10">
        <f t="shared" si="0"/>
        <v>206.75718473942069</v>
      </c>
      <c r="K10" s="14"/>
      <c r="L10" s="167"/>
      <c r="M10" s="167"/>
      <c r="N10" s="9"/>
    </row>
    <row r="11" spans="1:14" s="13" customFormat="1">
      <c r="A11" s="83" t="s">
        <v>8</v>
      </c>
      <c r="B11" s="5" t="s">
        <v>36</v>
      </c>
      <c r="C11" s="49">
        <v>3.3122685185185186E-2</v>
      </c>
      <c r="D11" s="2" t="s">
        <v>423</v>
      </c>
      <c r="E11" s="170"/>
      <c r="F11" s="6">
        <f>((C11/C3)-1)*800</f>
        <v>83.169386259306492</v>
      </c>
      <c r="G11" s="6"/>
      <c r="H11" s="52">
        <v>135.5</v>
      </c>
      <c r="I11" s="10">
        <f>F11+H11</f>
        <v>218.66938625930649</v>
      </c>
      <c r="K11" s="14"/>
      <c r="L11" s="170"/>
      <c r="M11" s="170"/>
      <c r="N11" s="9"/>
    </row>
    <row r="12" spans="1:14" s="13" customFormat="1">
      <c r="A12" s="83" t="s">
        <v>9</v>
      </c>
      <c r="B12" s="5" t="s">
        <v>273</v>
      </c>
      <c r="C12" s="49">
        <v>3.3768518518518517E-2</v>
      </c>
      <c r="D12" s="2" t="s">
        <v>417</v>
      </c>
      <c r="E12" s="167"/>
      <c r="F12" s="6">
        <f>((C12/C3)-1)*800</f>
        <v>100.38961539945231</v>
      </c>
      <c r="G12" s="6"/>
      <c r="H12" s="52">
        <v>135.5</v>
      </c>
      <c r="I12" s="10">
        <f t="shared" si="0"/>
        <v>235.88961539945231</v>
      </c>
      <c r="K12" s="14"/>
      <c r="L12" s="167"/>
      <c r="M12" s="167"/>
      <c r="N12" s="9"/>
    </row>
    <row r="13" spans="1:14">
      <c r="A13" s="83" t="s">
        <v>10</v>
      </c>
      <c r="B13" s="5" t="s">
        <v>215</v>
      </c>
      <c r="C13" s="49">
        <v>3.4499999999999996E-2</v>
      </c>
      <c r="D13" s="2" t="s">
        <v>418</v>
      </c>
      <c r="F13" s="6">
        <f>((C13/C4)-1)*800</f>
        <v>107.39726027397261</v>
      </c>
      <c r="G13" s="5"/>
      <c r="H13" s="52">
        <v>135.5</v>
      </c>
      <c r="I13" s="10">
        <f t="shared" si="0"/>
        <v>242.89726027397262</v>
      </c>
      <c r="K13" s="6"/>
      <c r="N13" s="9"/>
    </row>
    <row r="14" spans="1:14" s="13" customFormat="1">
      <c r="A14" s="83" t="s">
        <v>11</v>
      </c>
      <c r="B14" s="5" t="s">
        <v>266</v>
      </c>
      <c r="C14" s="49">
        <v>3.5435185185185188E-2</v>
      </c>
      <c r="D14" s="16" t="s">
        <v>419</v>
      </c>
      <c r="E14" s="167"/>
      <c r="F14" s="6">
        <f>((C14/C5)-1)*800</f>
        <v>129.30641979056006</v>
      </c>
      <c r="G14" s="6">
        <v>154.63</v>
      </c>
      <c r="H14" s="52">
        <v>135.5</v>
      </c>
      <c r="I14" s="10">
        <f t="shared" si="0"/>
        <v>264.80641979056008</v>
      </c>
      <c r="K14" s="14"/>
      <c r="L14" s="167"/>
      <c r="M14" s="167"/>
      <c r="N14" s="9"/>
    </row>
    <row r="15" spans="1:14">
      <c r="A15" s="83" t="s">
        <v>12</v>
      </c>
      <c r="B15" s="5" t="s">
        <v>408</v>
      </c>
      <c r="C15" s="49">
        <v>3.5499999999999997E-2</v>
      </c>
      <c r="D15" s="12" t="s">
        <v>373</v>
      </c>
      <c r="E15" s="2"/>
      <c r="F15" s="6">
        <f>((C15/C6)-1)*800</f>
        <v>105.47990700763847</v>
      </c>
      <c r="G15" s="2"/>
      <c r="H15" s="52">
        <v>135.5</v>
      </c>
      <c r="I15" s="10">
        <f t="shared" si="0"/>
        <v>240.97990700763847</v>
      </c>
      <c r="K15" s="6"/>
      <c r="N15" s="9"/>
    </row>
    <row r="16" spans="1:14">
      <c r="A16" s="83" t="s">
        <v>13</v>
      </c>
      <c r="B16" s="5" t="s">
        <v>403</v>
      </c>
      <c r="C16" s="49">
        <v>3.5821759259259262E-2</v>
      </c>
      <c r="D16" s="12" t="s">
        <v>420</v>
      </c>
      <c r="E16" s="2"/>
      <c r="F16" s="6">
        <f>((C16/C3)-1)*800</f>
        <v>155.13636538980845</v>
      </c>
      <c r="G16" s="2"/>
      <c r="H16" s="52">
        <v>135.5</v>
      </c>
      <c r="I16" s="10">
        <f t="shared" si="0"/>
        <v>290.63636538980847</v>
      </c>
      <c r="K16" s="6"/>
      <c r="N16" s="9"/>
    </row>
    <row r="17" spans="1:19" s="170" customFormat="1">
      <c r="A17" s="83" t="s">
        <v>14</v>
      </c>
      <c r="B17" s="5" t="s">
        <v>407</v>
      </c>
      <c r="C17" s="49">
        <v>3.6103009259259258E-2</v>
      </c>
      <c r="D17" s="12" t="s">
        <v>373</v>
      </c>
      <c r="E17" s="2"/>
      <c r="F17" s="6">
        <f>((C17/C3)-1)*800</f>
        <v>162.63549743471054</v>
      </c>
      <c r="G17" s="2"/>
      <c r="H17" s="52">
        <v>135.5</v>
      </c>
      <c r="I17" s="10">
        <f t="shared" si="0"/>
        <v>298.13549743471054</v>
      </c>
      <c r="K17" s="6"/>
      <c r="N17" s="9"/>
      <c r="R17" s="5"/>
    </row>
    <row r="18" spans="1:19" s="170" customFormat="1">
      <c r="A18" s="83" t="s">
        <v>15</v>
      </c>
      <c r="B18" s="5" t="s">
        <v>344</v>
      </c>
      <c r="C18" s="49">
        <v>3.6153935185185185E-2</v>
      </c>
      <c r="D18" s="12" t="s">
        <v>421</v>
      </c>
      <c r="E18" s="2"/>
      <c r="F18" s="6">
        <f>((C18/C3)-1)*800</f>
        <v>163.99336496547471</v>
      </c>
      <c r="G18" s="2"/>
      <c r="H18" s="52">
        <v>135.5</v>
      </c>
      <c r="I18" s="10">
        <f t="shared" si="0"/>
        <v>299.49336496547471</v>
      </c>
      <c r="K18" s="6"/>
      <c r="N18" s="9"/>
      <c r="R18" s="167"/>
    </row>
    <row r="19" spans="1:19" s="170" customFormat="1">
      <c r="A19" s="83" t="s">
        <v>16</v>
      </c>
      <c r="B19" s="5" t="s">
        <v>234</v>
      </c>
      <c r="C19" s="49">
        <v>3.8751157407407408E-2</v>
      </c>
      <c r="D19" s="12" t="s">
        <v>424</v>
      </c>
      <c r="E19" s="2"/>
      <c r="F19" s="6">
        <f>((C19/C3)-1)*800</f>
        <v>233.2446090344483</v>
      </c>
      <c r="G19" s="2"/>
      <c r="H19" s="52">
        <v>135.5</v>
      </c>
      <c r="I19" s="10">
        <f t="shared" si="0"/>
        <v>368.74460903444833</v>
      </c>
      <c r="K19" s="6"/>
      <c r="N19" s="9"/>
    </row>
    <row r="20" spans="1:19">
      <c r="A20" s="83" t="s">
        <v>17</v>
      </c>
      <c r="B20" s="167" t="s">
        <v>409</v>
      </c>
      <c r="C20" s="49">
        <v>4.1565972222222219E-2</v>
      </c>
      <c r="D20" s="12" t="s">
        <v>422</v>
      </c>
      <c r="E20" s="2"/>
      <c r="F20" s="6">
        <f>((C20/C3)-1)*800</f>
        <v>308.29765073486863</v>
      </c>
      <c r="G20" s="2"/>
      <c r="H20" s="52">
        <v>135.5</v>
      </c>
      <c r="I20" s="10">
        <f t="shared" si="0"/>
        <v>443.79765073486863</v>
      </c>
      <c r="K20" s="6"/>
      <c r="N20" s="9"/>
      <c r="R20" s="13"/>
    </row>
    <row r="21" spans="1:19" s="169" customFormat="1">
      <c r="A21" s="83"/>
      <c r="B21" s="167" t="s">
        <v>405</v>
      </c>
      <c r="C21" s="82" t="s">
        <v>235</v>
      </c>
      <c r="D21" s="12"/>
      <c r="E21" s="2"/>
      <c r="F21" s="6"/>
      <c r="G21" s="2"/>
      <c r="I21" s="10"/>
      <c r="K21" s="6"/>
      <c r="N21" s="9"/>
      <c r="R21" s="13"/>
    </row>
    <row r="22" spans="1:19" s="169" customFormat="1">
      <c r="A22" s="83"/>
      <c r="B22" s="167" t="s">
        <v>406</v>
      </c>
      <c r="C22" s="82" t="s">
        <v>235</v>
      </c>
      <c r="D22" s="12"/>
      <c r="E22" s="2"/>
      <c r="F22" s="6"/>
      <c r="G22" s="2"/>
      <c r="I22" s="10"/>
      <c r="K22" s="6"/>
      <c r="N22" s="9"/>
      <c r="R22" s="13"/>
    </row>
    <row r="23" spans="1:19" s="169" customFormat="1">
      <c r="A23" s="83"/>
      <c r="B23" s="167" t="s">
        <v>404</v>
      </c>
      <c r="C23" s="82" t="s">
        <v>395</v>
      </c>
      <c r="D23" s="12"/>
      <c r="E23" s="2"/>
      <c r="F23" s="6"/>
      <c r="G23" s="2"/>
      <c r="I23" s="10"/>
      <c r="K23" s="6"/>
      <c r="N23" s="9"/>
      <c r="R23" s="13"/>
    </row>
    <row r="24" spans="1:19" s="169" customFormat="1">
      <c r="A24" s="83"/>
      <c r="B24" s="167" t="s">
        <v>335</v>
      </c>
      <c r="C24" s="82" t="s">
        <v>395</v>
      </c>
      <c r="D24" s="12"/>
      <c r="E24" s="2"/>
      <c r="F24" s="6"/>
      <c r="G24" s="2"/>
      <c r="I24" s="10"/>
      <c r="K24" s="6"/>
      <c r="N24" s="9"/>
      <c r="R24" s="13"/>
    </row>
    <row r="25" spans="1:19" s="169" customFormat="1">
      <c r="A25" s="83"/>
      <c r="C25" s="82"/>
      <c r="D25" s="12"/>
      <c r="E25" s="2"/>
      <c r="F25" s="6"/>
      <c r="G25" s="2"/>
      <c r="I25" s="10"/>
      <c r="K25" s="6"/>
      <c r="N25" s="9"/>
    </row>
    <row r="26" spans="1:19" s="169" customFormat="1">
      <c r="A26" s="83"/>
      <c r="C26" s="82"/>
      <c r="D26" s="12"/>
      <c r="E26" s="2"/>
      <c r="F26" s="6"/>
      <c r="G26" s="2"/>
      <c r="I26" s="10"/>
      <c r="K26" s="6"/>
      <c r="N26" s="9"/>
    </row>
    <row r="28" spans="1:19">
      <c r="A28" s="83"/>
      <c r="B28" s="5" t="s">
        <v>396</v>
      </c>
      <c r="C28" s="153" t="s">
        <v>399</v>
      </c>
      <c r="F28" s="5"/>
      <c r="G28" s="5"/>
      <c r="H28" s="168"/>
      <c r="I28" s="5"/>
      <c r="N28" s="8"/>
    </row>
    <row r="29" spans="1:19">
      <c r="A29" s="83"/>
      <c r="B29" s="39"/>
      <c r="C29" s="47"/>
      <c r="F29" s="5"/>
      <c r="G29" s="5"/>
      <c r="H29" s="52">
        <f>SUM(G30:G39)/3.75</f>
        <v>78.751999999999995</v>
      </c>
      <c r="I29" s="8"/>
      <c r="K29" s="6"/>
      <c r="N29" s="9"/>
    </row>
    <row r="30" spans="1:19" s="13" customFormat="1">
      <c r="A30" s="83" t="s">
        <v>0</v>
      </c>
      <c r="B30" s="170" t="s">
        <v>95</v>
      </c>
      <c r="C30" s="152">
        <v>3.1077546296296294E-2</v>
      </c>
      <c r="D30" s="16" t="s">
        <v>430</v>
      </c>
      <c r="E30" s="167"/>
      <c r="F30" s="6">
        <f>((C30/C30)-1)*800</f>
        <v>0</v>
      </c>
      <c r="G30" s="6"/>
      <c r="H30" s="52">
        <v>78.75</v>
      </c>
      <c r="I30" s="10">
        <f>F30+H30</f>
        <v>78.75</v>
      </c>
      <c r="K30" s="94"/>
      <c r="L30" s="95"/>
      <c r="M30" s="167"/>
      <c r="N30" s="18"/>
    </row>
    <row r="31" spans="1:19" s="5" customFormat="1">
      <c r="A31" s="83" t="s">
        <v>1</v>
      </c>
      <c r="B31" s="170" t="s">
        <v>359</v>
      </c>
      <c r="C31" s="152">
        <v>3.1495370370370368E-2</v>
      </c>
      <c r="D31" s="16" t="s">
        <v>431</v>
      </c>
      <c r="F31" s="6">
        <f>((C31/C30)-1)*800</f>
        <v>10.755651558601187</v>
      </c>
      <c r="G31" s="6"/>
      <c r="H31" s="52">
        <v>78.75</v>
      </c>
      <c r="I31" s="10">
        <f>F31+H31</f>
        <v>89.505651558601187</v>
      </c>
      <c r="K31" s="94"/>
      <c r="L31" s="95"/>
      <c r="N31" s="10"/>
      <c r="R31" s="170"/>
      <c r="S31" s="13"/>
    </row>
    <row r="32" spans="1:19">
      <c r="A32" s="83" t="s">
        <v>2</v>
      </c>
      <c r="B32" s="170" t="s">
        <v>391</v>
      </c>
      <c r="C32" s="152">
        <v>3.1581018518518515E-2</v>
      </c>
      <c r="D32" s="16" t="s">
        <v>432</v>
      </c>
      <c r="F32" s="6">
        <f>((C32/C30)-1)*800</f>
        <v>12.960411157871121</v>
      </c>
      <c r="G32" s="6"/>
      <c r="H32" s="52">
        <v>78.75</v>
      </c>
      <c r="I32" s="10">
        <f>F32+H32</f>
        <v>91.710411157871121</v>
      </c>
      <c r="K32" s="94"/>
      <c r="L32" s="95"/>
      <c r="N32" s="9"/>
      <c r="R32" s="170"/>
      <c r="S32" s="5"/>
    </row>
    <row r="33" spans="1:19" s="13" customFormat="1">
      <c r="A33" s="83" t="s">
        <v>3</v>
      </c>
      <c r="B33" s="170" t="s">
        <v>79</v>
      </c>
      <c r="C33" s="152">
        <v>3.1918981481481479E-2</v>
      </c>
      <c r="D33" s="16" t="s">
        <v>433</v>
      </c>
      <c r="E33" s="167"/>
      <c r="F33" s="6">
        <f>((C33/C30)-1)*800</f>
        <v>21.660273360396332</v>
      </c>
      <c r="G33" s="6">
        <v>90.65</v>
      </c>
      <c r="H33" s="52">
        <v>78.75</v>
      </c>
      <c r="I33" s="10">
        <f>F33+H33</f>
        <v>100.41027336039633</v>
      </c>
      <c r="K33" s="94"/>
      <c r="L33" s="95"/>
      <c r="M33" s="167"/>
      <c r="N33" s="18"/>
      <c r="R33" s="167"/>
      <c r="S33" s="167"/>
    </row>
    <row r="34" spans="1:19">
      <c r="A34" s="83" t="s">
        <v>4</v>
      </c>
      <c r="B34" s="170" t="s">
        <v>137</v>
      </c>
      <c r="C34" s="152">
        <v>3.2033564814814813E-2</v>
      </c>
      <c r="D34" s="16" t="s">
        <v>434</v>
      </c>
      <c r="E34" s="31"/>
      <c r="F34" s="6">
        <f>((C34/C30)-1)*800</f>
        <v>24.609884175635877</v>
      </c>
      <c r="G34" s="6"/>
      <c r="H34" s="52">
        <v>78.75</v>
      </c>
      <c r="I34" s="10">
        <f t="shared" ref="I34:I50" si="1">F34+H34</f>
        <v>103.35988417563587</v>
      </c>
      <c r="K34" s="94"/>
      <c r="L34" s="95"/>
      <c r="N34" s="9"/>
      <c r="S34" s="13"/>
    </row>
    <row r="35" spans="1:19" s="13" customFormat="1">
      <c r="A35" s="83" t="s">
        <v>5</v>
      </c>
      <c r="B35" s="170" t="s">
        <v>360</v>
      </c>
      <c r="C35" s="152">
        <v>3.2244212962962961E-2</v>
      </c>
      <c r="D35" s="16" t="s">
        <v>435</v>
      </c>
      <c r="E35" s="167"/>
      <c r="F35" s="6">
        <f>((C35/C30)-1)*800</f>
        <v>30.032401027894728</v>
      </c>
      <c r="G35" s="6">
        <v>67.099999999999994</v>
      </c>
      <c r="H35" s="52">
        <v>78.75</v>
      </c>
      <c r="I35" s="10">
        <f t="shared" si="1"/>
        <v>108.78240102789474</v>
      </c>
      <c r="K35" s="94"/>
      <c r="L35" s="95"/>
      <c r="M35" s="167"/>
      <c r="N35" s="18"/>
      <c r="R35" s="167"/>
      <c r="S35" s="167"/>
    </row>
    <row r="36" spans="1:19" s="13" customFormat="1">
      <c r="A36" s="83" t="s">
        <v>6</v>
      </c>
      <c r="B36" s="170" t="s">
        <v>94</v>
      </c>
      <c r="C36" s="152">
        <v>3.2640046296296292E-2</v>
      </c>
      <c r="D36" s="16" t="s">
        <v>436</v>
      </c>
      <c r="E36" s="31"/>
      <c r="F36" s="6">
        <f>((C36/C30)-1)*800</f>
        <v>40.221965662358805</v>
      </c>
      <c r="G36" s="6">
        <v>137.57</v>
      </c>
      <c r="H36" s="52">
        <v>78.75</v>
      </c>
      <c r="I36" s="10">
        <f t="shared" si="1"/>
        <v>118.9719656623588</v>
      </c>
      <c r="K36" s="94"/>
      <c r="L36" s="95"/>
      <c r="M36" s="167"/>
      <c r="N36" s="18"/>
      <c r="R36" s="167"/>
    </row>
    <row r="37" spans="1:19">
      <c r="A37" s="83" t="s">
        <v>7</v>
      </c>
      <c r="B37" s="5" t="s">
        <v>278</v>
      </c>
      <c r="C37" s="152">
        <v>3.2864583333333336E-2</v>
      </c>
      <c r="D37" s="16" t="s">
        <v>437</v>
      </c>
      <c r="E37" s="31"/>
      <c r="F37" s="6">
        <f>((C37/C30)-1)*800</f>
        <v>46.002011098283191</v>
      </c>
      <c r="G37" s="6"/>
      <c r="H37" s="52">
        <v>78.75</v>
      </c>
      <c r="I37" s="10">
        <f t="shared" si="1"/>
        <v>124.75201109828319</v>
      </c>
      <c r="K37" s="94"/>
      <c r="L37" s="95"/>
      <c r="N37" s="9"/>
      <c r="S37" s="13"/>
    </row>
    <row r="38" spans="1:19">
      <c r="A38" s="83" t="s">
        <v>8</v>
      </c>
      <c r="B38" s="5" t="s">
        <v>361</v>
      </c>
      <c r="C38" s="152">
        <v>3.3240740740740744E-2</v>
      </c>
      <c r="D38" s="16" t="s">
        <v>438</v>
      </c>
      <c r="F38" s="6">
        <f>((C38/C30)-1)*800</f>
        <v>55.685076905888131</v>
      </c>
      <c r="G38" s="6"/>
      <c r="H38" s="52">
        <v>78.75</v>
      </c>
      <c r="I38" s="10">
        <f t="shared" si="1"/>
        <v>134.43507690588814</v>
      </c>
      <c r="K38" s="94"/>
      <c r="L38" s="95"/>
      <c r="N38" s="9"/>
    </row>
    <row r="39" spans="1:19">
      <c r="A39" s="83" t="s">
        <v>9</v>
      </c>
      <c r="B39" s="170" t="s">
        <v>139</v>
      </c>
      <c r="C39" s="152">
        <v>3.3763888888888885E-2</v>
      </c>
      <c r="D39" s="16" t="s">
        <v>439</v>
      </c>
      <c r="F39" s="6">
        <f>((C39/C30)-1)*800</f>
        <v>69.151986890618559</v>
      </c>
      <c r="G39" s="6"/>
      <c r="H39" s="52">
        <v>78.75</v>
      </c>
      <c r="I39" s="10">
        <f t="shared" si="1"/>
        <v>147.90198689061856</v>
      </c>
      <c r="K39" s="94"/>
      <c r="L39" s="95"/>
      <c r="N39" s="9"/>
    </row>
    <row r="40" spans="1:19" s="13" customFormat="1">
      <c r="A40" s="83" t="s">
        <v>11</v>
      </c>
      <c r="B40" s="170" t="s">
        <v>280</v>
      </c>
      <c r="C40" s="152">
        <v>3.3824074074074069E-2</v>
      </c>
      <c r="D40" s="16" t="s">
        <v>440</v>
      </c>
      <c r="E40" s="167"/>
      <c r="F40" s="6">
        <f>((C40/C30)-1)*800</f>
        <v>70.701277419835236</v>
      </c>
      <c r="G40" s="6"/>
      <c r="H40" s="52">
        <v>78.75</v>
      </c>
      <c r="I40" s="10">
        <f t="shared" si="1"/>
        <v>149.45127741983524</v>
      </c>
      <c r="K40" s="94"/>
      <c r="L40" s="95"/>
      <c r="M40" s="167"/>
      <c r="N40" s="18"/>
      <c r="S40" s="167"/>
    </row>
    <row r="41" spans="1:19">
      <c r="A41" s="83" t="s">
        <v>12</v>
      </c>
      <c r="B41" s="5" t="s">
        <v>283</v>
      </c>
      <c r="C41" s="152">
        <v>3.4559027777777779E-2</v>
      </c>
      <c r="D41" s="16" t="s">
        <v>441</v>
      </c>
      <c r="F41" s="6">
        <f>((C41/C30)-1)*800</f>
        <v>89.620498305463599</v>
      </c>
      <c r="G41" s="5"/>
      <c r="H41" s="52">
        <v>78.75</v>
      </c>
      <c r="I41" s="10">
        <f t="shared" si="1"/>
        <v>168.3704983054636</v>
      </c>
      <c r="K41" s="6"/>
      <c r="N41" s="9"/>
      <c r="S41" s="13"/>
    </row>
    <row r="42" spans="1:19" s="170" customFormat="1">
      <c r="A42" s="83" t="s">
        <v>13</v>
      </c>
      <c r="B42" s="5" t="s">
        <v>84</v>
      </c>
      <c r="C42" s="152">
        <v>3.5534722222222224E-2</v>
      </c>
      <c r="D42" s="16" t="s">
        <v>450</v>
      </c>
      <c r="F42" s="6">
        <f>((C42/C30)-1)*800</f>
        <v>114.73688130795878</v>
      </c>
      <c r="G42" s="5"/>
      <c r="H42" s="52">
        <v>78.75</v>
      </c>
      <c r="I42" s="10">
        <f t="shared" si="1"/>
        <v>193.48688130795878</v>
      </c>
      <c r="K42" s="6"/>
      <c r="N42" s="9"/>
      <c r="S42" s="13"/>
    </row>
    <row r="43" spans="1:19" s="170" customFormat="1">
      <c r="A43" s="83" t="s">
        <v>14</v>
      </c>
      <c r="B43" s="5" t="s">
        <v>364</v>
      </c>
      <c r="C43" s="152">
        <v>3.548263888888889E-2</v>
      </c>
      <c r="D43" s="16" t="s">
        <v>442</v>
      </c>
      <c r="F43" s="6">
        <f>((C43/C30)-1)*800</f>
        <v>113.39614911921352</v>
      </c>
      <c r="G43" s="5"/>
      <c r="H43" s="52">
        <v>78.75</v>
      </c>
      <c r="I43" s="10">
        <f t="shared" si="1"/>
        <v>192.14614911921353</v>
      </c>
      <c r="K43" s="6"/>
      <c r="N43" s="9"/>
      <c r="S43" s="13"/>
    </row>
    <row r="44" spans="1:19" s="170" customFormat="1">
      <c r="A44" s="83" t="s">
        <v>15</v>
      </c>
      <c r="B44" s="5" t="s">
        <v>425</v>
      </c>
      <c r="C44" s="152">
        <v>3.618981481481482E-2</v>
      </c>
      <c r="D44" s="16" t="s">
        <v>443</v>
      </c>
      <c r="F44" s="6">
        <f>((C44/C30)-1)*800</f>
        <v>131.60031283751098</v>
      </c>
      <c r="G44" s="5"/>
      <c r="H44" s="52">
        <v>78.75</v>
      </c>
      <c r="I44" s="10">
        <f t="shared" si="1"/>
        <v>210.35031283751098</v>
      </c>
      <c r="K44" s="6"/>
      <c r="N44" s="9"/>
      <c r="S44" s="13"/>
    </row>
    <row r="45" spans="1:19" s="170" customFormat="1">
      <c r="A45" s="83" t="s">
        <v>16</v>
      </c>
      <c r="B45" s="5" t="s">
        <v>426</v>
      </c>
      <c r="C45" s="152">
        <v>3.6876157407407406E-2</v>
      </c>
      <c r="D45" s="16" t="s">
        <v>444</v>
      </c>
      <c r="F45" s="6">
        <f>((C45/C30)-1)*800</f>
        <v>149.2681836803099</v>
      </c>
      <c r="G45" s="5"/>
      <c r="H45" s="52">
        <v>78.75</v>
      </c>
      <c r="I45" s="10">
        <f t="shared" si="1"/>
        <v>228.0181836803099</v>
      </c>
      <c r="K45" s="6"/>
      <c r="N45" s="9"/>
      <c r="S45" s="13"/>
    </row>
    <row r="46" spans="1:19" s="170" customFormat="1">
      <c r="A46" s="83" t="s">
        <v>17</v>
      </c>
      <c r="B46" s="5" t="s">
        <v>362</v>
      </c>
      <c r="C46" s="152">
        <v>3.7653935185185179E-2</v>
      </c>
      <c r="D46" s="16" t="s">
        <v>445</v>
      </c>
      <c r="F46" s="6">
        <f>((C46/C30)-1)*800</f>
        <v>169.28978436557287</v>
      </c>
      <c r="G46" s="5"/>
      <c r="H46" s="52">
        <v>78.75</v>
      </c>
      <c r="I46" s="10">
        <f t="shared" si="1"/>
        <v>248.03978436557287</v>
      </c>
      <c r="K46" s="6"/>
      <c r="N46" s="9"/>
      <c r="S46" s="13"/>
    </row>
    <row r="47" spans="1:19" s="170" customFormat="1">
      <c r="A47" s="83" t="s">
        <v>18</v>
      </c>
      <c r="B47" s="5" t="s">
        <v>282</v>
      </c>
      <c r="C47" s="152">
        <v>3.8174768518518518E-2</v>
      </c>
      <c r="D47" s="16" t="s">
        <v>446</v>
      </c>
      <c r="F47" s="6">
        <f>((C47/C30)-1)*800</f>
        <v>182.69710625302605</v>
      </c>
      <c r="G47" s="5"/>
      <c r="H47" s="52">
        <v>78.75</v>
      </c>
      <c r="I47" s="10">
        <f t="shared" si="1"/>
        <v>261.44710625302605</v>
      </c>
      <c r="K47" s="6"/>
      <c r="N47" s="9"/>
      <c r="S47" s="13"/>
    </row>
    <row r="48" spans="1:19">
      <c r="A48" s="83" t="s">
        <v>21</v>
      </c>
      <c r="B48" s="5" t="s">
        <v>427</v>
      </c>
      <c r="C48" s="152">
        <v>3.9067129629629632E-2</v>
      </c>
      <c r="D48" s="16" t="s">
        <v>447</v>
      </c>
      <c r="F48" s="6">
        <f>((C48/C30)-1)*800</f>
        <v>205.66831775352892</v>
      </c>
      <c r="G48" s="5"/>
      <c r="H48" s="52">
        <v>78.75</v>
      </c>
      <c r="I48" s="10">
        <f t="shared" si="1"/>
        <v>284.41831775352892</v>
      </c>
      <c r="K48" s="6"/>
      <c r="N48" s="9"/>
    </row>
    <row r="49" spans="1:9">
      <c r="A49" s="83" t="s">
        <v>22</v>
      </c>
      <c r="B49" s="5" t="s">
        <v>428</v>
      </c>
      <c r="C49" s="152">
        <v>4.0671296296296296E-2</v>
      </c>
      <c r="D49" s="16" t="s">
        <v>448</v>
      </c>
      <c r="F49" s="6">
        <f>((C49/C30)-1)*800</f>
        <v>246.96286916688396</v>
      </c>
      <c r="G49" s="5"/>
      <c r="H49" s="52">
        <v>78.75</v>
      </c>
      <c r="I49" s="10">
        <f t="shared" si="1"/>
        <v>325.71286916688393</v>
      </c>
    </row>
    <row r="50" spans="1:9">
      <c r="A50" s="83" t="s">
        <v>23</v>
      </c>
      <c r="B50" s="5" t="s">
        <v>393</v>
      </c>
      <c r="C50" s="171">
        <v>4.4820601851851855E-2</v>
      </c>
      <c r="D50" s="16" t="s">
        <v>449</v>
      </c>
      <c r="F50" s="6">
        <f>((C50/C30)-1)*800</f>
        <v>353.77453353692624</v>
      </c>
      <c r="G50" s="5"/>
      <c r="H50" s="52">
        <v>78.75</v>
      </c>
      <c r="I50" s="10">
        <f t="shared" si="1"/>
        <v>432.52453353692624</v>
      </c>
    </row>
    <row r="51" spans="1:9">
      <c r="A51" s="83"/>
      <c r="B51" s="5" t="s">
        <v>392</v>
      </c>
      <c r="C51" s="16"/>
      <c r="D51" s="16" t="s">
        <v>235</v>
      </c>
      <c r="F51" s="5"/>
      <c r="G51" s="5"/>
      <c r="I51" s="5"/>
    </row>
    <row r="52" spans="1:9">
      <c r="B52" s="5" t="s">
        <v>429</v>
      </c>
      <c r="D52" s="16" t="s">
        <v>235</v>
      </c>
    </row>
  </sheetData>
  <phoneticPr fontId="41" type="noConversion"/>
  <pageMargins left="0.75" right="0.75" top="1" bottom="1" header="0.5" footer="0.5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FDC05-B8B8-476D-815B-1382100570FA}">
  <dimension ref="A1:N47"/>
  <sheetViews>
    <sheetView zoomScale="90" workbookViewId="0">
      <selection activeCell="I36" sqref="I36"/>
    </sheetView>
  </sheetViews>
  <sheetFormatPr defaultColWidth="11.125" defaultRowHeight="15.75"/>
  <cols>
    <col min="1" max="1" width="7.5" style="169" customWidth="1"/>
    <col min="2" max="2" width="22.125" style="169" customWidth="1"/>
    <col min="3" max="3" width="11.125" style="2"/>
    <col min="4" max="16384" width="11.125" style="169"/>
  </cols>
  <sheetData>
    <row r="1" spans="1:14">
      <c r="A1" s="83"/>
      <c r="B1" s="5" t="s">
        <v>397</v>
      </c>
      <c r="C1" s="153" t="s">
        <v>453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SUM(G3:G11)/3.75</f>
        <v>135.49600000000001</v>
      </c>
      <c r="I2" s="8"/>
      <c r="N2" s="8"/>
    </row>
    <row r="3" spans="1:14">
      <c r="A3" s="83" t="s">
        <v>0</v>
      </c>
      <c r="B3" s="5" t="s">
        <v>173</v>
      </c>
      <c r="C3" s="100">
        <v>2.3243055555555555E-2</v>
      </c>
      <c r="D3" s="2" t="s">
        <v>455</v>
      </c>
      <c r="F3" s="6">
        <f>((C3/C3)-1)*800</f>
        <v>0</v>
      </c>
      <c r="G3" s="6">
        <v>154.9</v>
      </c>
      <c r="H3" s="52">
        <v>135.5</v>
      </c>
      <c r="I3" s="10">
        <f t="shared" ref="I3:I17" si="0">F3+H3</f>
        <v>135.5</v>
      </c>
      <c r="K3" s="6"/>
      <c r="N3" s="9"/>
    </row>
    <row r="4" spans="1:14" s="5" customFormat="1">
      <c r="A4" s="83" t="s">
        <v>1</v>
      </c>
      <c r="B4" s="5" t="s">
        <v>295</v>
      </c>
      <c r="C4" s="100">
        <v>2.3293981481481485E-2</v>
      </c>
      <c r="D4" s="5">
        <v>1002</v>
      </c>
      <c r="F4" s="6">
        <f>((C4/C3)-1)*800</f>
        <v>1.7528134647944782</v>
      </c>
      <c r="G4" s="6"/>
      <c r="H4" s="52">
        <v>135.5</v>
      </c>
      <c r="I4" s="10">
        <f t="shared" si="0"/>
        <v>137.25281346479449</v>
      </c>
      <c r="K4" s="6"/>
      <c r="N4" s="10"/>
    </row>
    <row r="5" spans="1:14">
      <c r="A5" s="83" t="s">
        <v>2</v>
      </c>
      <c r="B5" s="5" t="s">
        <v>174</v>
      </c>
      <c r="C5" s="100">
        <v>2.3581018518518515E-2</v>
      </c>
      <c r="D5" s="5">
        <v>1111</v>
      </c>
      <c r="E5" s="31"/>
      <c r="F5" s="6">
        <f>((C5/C3)-1)*800</f>
        <v>11.632307539089659</v>
      </c>
      <c r="G5" s="6"/>
      <c r="H5" s="52">
        <v>135.5</v>
      </c>
      <c r="I5" s="10">
        <f t="shared" si="0"/>
        <v>147.13230753908965</v>
      </c>
      <c r="K5" s="6"/>
      <c r="N5" s="9"/>
    </row>
    <row r="6" spans="1:14" s="13" customFormat="1">
      <c r="A6" s="83" t="s">
        <v>3</v>
      </c>
      <c r="B6" s="5" t="s">
        <v>211</v>
      </c>
      <c r="C6" s="100">
        <v>2.4009259259259258E-2</v>
      </c>
      <c r="D6" s="5">
        <v>21</v>
      </c>
      <c r="E6" s="169"/>
      <c r="F6" s="6">
        <f>((C6/C3)-1)*800</f>
        <v>26.371875311224002</v>
      </c>
      <c r="G6" s="6">
        <v>198.58</v>
      </c>
      <c r="H6" s="52">
        <v>135.5</v>
      </c>
      <c r="I6" s="10">
        <f t="shared" si="0"/>
        <v>161.87187531122402</v>
      </c>
      <c r="K6" s="14"/>
      <c r="L6" s="169"/>
      <c r="M6" s="169"/>
      <c r="N6" s="9"/>
    </row>
    <row r="7" spans="1:14" s="13" customFormat="1">
      <c r="A7" s="83" t="s">
        <v>4</v>
      </c>
      <c r="B7" s="5" t="s">
        <v>406</v>
      </c>
      <c r="C7" s="100">
        <v>2.4743055555555556E-2</v>
      </c>
      <c r="D7" s="5">
        <v>1</v>
      </c>
      <c r="E7" s="169"/>
      <c r="F7" s="6">
        <f>((C7/C3)-1)*800</f>
        <v>51.628323872124326</v>
      </c>
      <c r="H7" s="52">
        <v>135.5</v>
      </c>
      <c r="I7" s="10">
        <f t="shared" si="0"/>
        <v>187.12832387212433</v>
      </c>
      <c r="K7" s="14"/>
      <c r="L7" s="169"/>
      <c r="M7" s="169"/>
      <c r="N7" s="9"/>
    </row>
    <row r="8" spans="1:14" s="13" customFormat="1">
      <c r="A8" s="83" t="s">
        <v>5</v>
      </c>
      <c r="B8" s="5" t="s">
        <v>402</v>
      </c>
      <c r="C8" s="100">
        <v>2.4888888888888891E-2</v>
      </c>
      <c r="D8" s="5">
        <v>113</v>
      </c>
      <c r="E8" s="169"/>
      <c r="F8" s="6">
        <f>((C8/C3)-1)*800</f>
        <v>56.647744248580878</v>
      </c>
      <c r="H8" s="52">
        <v>135.5</v>
      </c>
      <c r="I8" s="10">
        <f t="shared" si="0"/>
        <v>192.14774424858086</v>
      </c>
      <c r="K8" s="14"/>
      <c r="L8" s="169"/>
      <c r="M8" s="169"/>
      <c r="N8" s="9"/>
    </row>
    <row r="9" spans="1:14" s="13" customFormat="1">
      <c r="A9" s="83" t="s">
        <v>6</v>
      </c>
      <c r="B9" s="5" t="s">
        <v>294</v>
      </c>
      <c r="C9" s="100">
        <v>2.5084490740740744E-2</v>
      </c>
      <c r="D9" s="5">
        <v>3123</v>
      </c>
      <c r="E9" s="169"/>
      <c r="F9" s="6">
        <f>((C9/C3)-1)*800</f>
        <v>63.380141420177338</v>
      </c>
      <c r="G9" s="6"/>
      <c r="H9" s="52">
        <v>135.5</v>
      </c>
      <c r="I9" s="10">
        <f t="shared" si="0"/>
        <v>198.88014142017732</v>
      </c>
      <c r="K9" s="14"/>
      <c r="L9" s="169"/>
      <c r="M9" s="169"/>
      <c r="N9" s="9"/>
    </row>
    <row r="10" spans="1:14" s="13" customFormat="1">
      <c r="A10" s="83" t="s">
        <v>7</v>
      </c>
      <c r="B10" s="5" t="s">
        <v>171</v>
      </c>
      <c r="C10" s="100">
        <v>2.5202546296296296E-2</v>
      </c>
      <c r="D10" s="5">
        <v>1142</v>
      </c>
      <c r="E10" s="169"/>
      <c r="F10" s="6">
        <f>((C10/C3)-1)*800</f>
        <v>67.443481724927778</v>
      </c>
      <c r="G10" s="6">
        <v>154.63</v>
      </c>
      <c r="H10" s="52">
        <v>135.5</v>
      </c>
      <c r="I10" s="10">
        <f t="shared" si="0"/>
        <v>202.94348172492778</v>
      </c>
      <c r="K10" s="14"/>
      <c r="L10" s="169"/>
      <c r="M10" s="169"/>
      <c r="N10" s="9"/>
    </row>
    <row r="11" spans="1:14" s="13" customFormat="1">
      <c r="A11" s="83" t="s">
        <v>8</v>
      </c>
      <c r="B11" s="5" t="s">
        <v>401</v>
      </c>
      <c r="C11" s="100">
        <v>2.5238425925925928E-2</v>
      </c>
      <c r="D11" s="5">
        <v>1123</v>
      </c>
      <c r="E11" s="169"/>
      <c r="F11" s="6">
        <f>((C11/C3)-1)*800</f>
        <v>68.678418484214802</v>
      </c>
      <c r="G11" s="6"/>
      <c r="H11" s="52">
        <v>135.5</v>
      </c>
      <c r="I11" s="10">
        <f t="shared" si="0"/>
        <v>204.1784184842148</v>
      </c>
      <c r="K11" s="14"/>
      <c r="L11" s="169"/>
      <c r="M11" s="169"/>
      <c r="N11" s="9"/>
    </row>
    <row r="12" spans="1:14">
      <c r="A12" s="83" t="s">
        <v>9</v>
      </c>
      <c r="B12" s="5" t="s">
        <v>400</v>
      </c>
      <c r="C12" s="100">
        <v>2.5541666666666667E-2</v>
      </c>
      <c r="D12" s="5">
        <v>1022</v>
      </c>
      <c r="F12" s="6">
        <f>((C12/C3)-1)*800</f>
        <v>79.115625933672007</v>
      </c>
      <c r="G12" s="5"/>
      <c r="H12" s="52">
        <v>135.5</v>
      </c>
      <c r="I12" s="10">
        <f t="shared" si="0"/>
        <v>214.61562593367199</v>
      </c>
      <c r="K12" s="6"/>
      <c r="N12" s="9"/>
    </row>
    <row r="13" spans="1:14" s="13" customFormat="1">
      <c r="A13" s="83" t="s">
        <v>10</v>
      </c>
      <c r="B13" s="5" t="s">
        <v>214</v>
      </c>
      <c r="C13" s="100">
        <v>2.5677083333333336E-2</v>
      </c>
      <c r="D13" s="5">
        <v>1131</v>
      </c>
      <c r="E13" s="169"/>
      <c r="F13" s="6">
        <f>((C13/C3)-1)*800</f>
        <v>83.776516283238863</v>
      </c>
      <c r="G13" s="5"/>
      <c r="H13" s="52">
        <v>135.5</v>
      </c>
      <c r="I13" s="10">
        <f t="shared" si="0"/>
        <v>219.27651628323886</v>
      </c>
      <c r="K13" s="14"/>
      <c r="L13" s="169"/>
      <c r="M13" s="169"/>
      <c r="N13" s="9"/>
    </row>
    <row r="14" spans="1:14">
      <c r="A14" s="83" t="s">
        <v>11</v>
      </c>
      <c r="B14" s="5" t="s">
        <v>298</v>
      </c>
      <c r="C14" s="100">
        <v>2.5685185185185186E-2</v>
      </c>
      <c r="D14" s="5">
        <v>1110</v>
      </c>
      <c r="E14" s="2"/>
      <c r="F14" s="6">
        <f>((C14/C3)-1)*800</f>
        <v>84.055372970819604</v>
      </c>
      <c r="G14" s="2"/>
      <c r="H14" s="52">
        <v>135.5</v>
      </c>
      <c r="I14" s="10">
        <f t="shared" si="0"/>
        <v>219.5553729708196</v>
      </c>
      <c r="K14" s="6"/>
      <c r="N14" s="9"/>
    </row>
    <row r="15" spans="1:14">
      <c r="A15" s="83" t="s">
        <v>12</v>
      </c>
      <c r="B15" s="5" t="s">
        <v>407</v>
      </c>
      <c r="C15" s="100">
        <v>2.6190972222222223E-2</v>
      </c>
      <c r="D15" s="5">
        <v>233</v>
      </c>
      <c r="E15" s="2"/>
      <c r="F15" s="6">
        <f>((C15/C3)-1)*800</f>
        <v>101.46399760979996</v>
      </c>
      <c r="G15" s="2"/>
      <c r="H15" s="52">
        <v>135.5</v>
      </c>
      <c r="I15" s="10">
        <f t="shared" si="0"/>
        <v>236.96399760979995</v>
      </c>
      <c r="K15" s="6"/>
      <c r="N15" s="9"/>
    </row>
    <row r="16" spans="1:14">
      <c r="A16" s="83" t="s">
        <v>13</v>
      </c>
      <c r="B16" s="5" t="s">
        <v>408</v>
      </c>
      <c r="C16" s="100">
        <v>2.6223379629629631E-2</v>
      </c>
      <c r="D16" s="5">
        <v>141</v>
      </c>
      <c r="E16" s="2"/>
      <c r="F16" s="6">
        <f>((C16/C3)-1)*800</f>
        <v>102.57942436012364</v>
      </c>
      <c r="G16" s="2"/>
      <c r="H16" s="52">
        <v>135.5</v>
      </c>
      <c r="I16" s="10">
        <f t="shared" si="0"/>
        <v>238.07942436012365</v>
      </c>
      <c r="K16" s="6"/>
      <c r="N16" s="9"/>
    </row>
    <row r="17" spans="1:14">
      <c r="A17" s="83" t="s">
        <v>14</v>
      </c>
      <c r="B17" s="5" t="s">
        <v>403</v>
      </c>
      <c r="C17" s="100">
        <v>2.7252314814814813E-2</v>
      </c>
      <c r="D17" s="17" t="s">
        <v>454</v>
      </c>
      <c r="E17" s="2"/>
      <c r="F17" s="6">
        <f>((C17/C3)-1)*800</f>
        <v>137.99422368290007</v>
      </c>
      <c r="G17" s="2"/>
      <c r="H17" s="52">
        <v>135.5</v>
      </c>
      <c r="I17" s="10">
        <f t="shared" si="0"/>
        <v>273.49422368290004</v>
      </c>
      <c r="K17" s="6"/>
      <c r="N17" s="9"/>
    </row>
    <row r="18" spans="1:14">
      <c r="A18" s="83"/>
      <c r="B18" s="5" t="s">
        <v>404</v>
      </c>
      <c r="C18" s="82" t="s">
        <v>235</v>
      </c>
      <c r="D18" s="12"/>
      <c r="E18" s="2"/>
      <c r="F18" s="6"/>
      <c r="G18" s="2"/>
      <c r="I18" s="10"/>
      <c r="K18" s="6"/>
      <c r="N18" s="9"/>
    </row>
    <row r="19" spans="1:14">
      <c r="A19" s="83"/>
      <c r="B19" s="5" t="s">
        <v>335</v>
      </c>
      <c r="C19" s="82" t="s">
        <v>235</v>
      </c>
      <c r="D19" s="12"/>
      <c r="E19" s="2"/>
      <c r="F19" s="6"/>
      <c r="G19" s="2"/>
      <c r="I19" s="10"/>
      <c r="K19" s="6"/>
      <c r="N19" s="9"/>
    </row>
    <row r="20" spans="1:14">
      <c r="A20" s="83"/>
      <c r="B20" s="5" t="s">
        <v>405</v>
      </c>
      <c r="C20" s="82" t="s">
        <v>235</v>
      </c>
      <c r="D20" s="12"/>
      <c r="E20" s="2"/>
      <c r="F20" s="6"/>
      <c r="G20" s="2"/>
      <c r="I20" s="10"/>
      <c r="K20" s="6"/>
      <c r="N20" s="9"/>
    </row>
    <row r="21" spans="1:14">
      <c r="A21" s="83"/>
      <c r="B21" s="5" t="s">
        <v>344</v>
      </c>
      <c r="C21" s="82" t="s">
        <v>395</v>
      </c>
      <c r="D21" s="12"/>
      <c r="E21" s="2"/>
      <c r="F21" s="6"/>
      <c r="G21" s="2"/>
      <c r="I21" s="10"/>
      <c r="K21" s="6"/>
      <c r="N21" s="9"/>
    </row>
    <row r="22" spans="1:14">
      <c r="A22" s="83"/>
      <c r="B22" s="5" t="s">
        <v>409</v>
      </c>
      <c r="C22" s="82" t="s">
        <v>395</v>
      </c>
      <c r="D22" s="12"/>
      <c r="E22" s="2"/>
      <c r="F22" s="6"/>
      <c r="G22" s="2"/>
      <c r="I22" s="10"/>
      <c r="K22" s="6"/>
      <c r="N22" s="9"/>
    </row>
    <row r="24" spans="1:14">
      <c r="A24" s="83"/>
      <c r="B24" s="5" t="s">
        <v>396</v>
      </c>
      <c r="C24" s="153" t="s">
        <v>456</v>
      </c>
      <c r="F24" s="5"/>
      <c r="G24" s="5"/>
      <c r="H24" s="168"/>
      <c r="I24" s="5"/>
      <c r="N24" s="8"/>
    </row>
    <row r="25" spans="1:14">
      <c r="A25" s="83"/>
      <c r="B25" s="39"/>
      <c r="C25" s="47"/>
      <c r="F25" s="5"/>
      <c r="G25" s="5"/>
      <c r="H25" s="52">
        <f>SUM(G26:G35)/3.75</f>
        <v>78.751999999999995</v>
      </c>
      <c r="I25" s="8"/>
      <c r="K25" s="6"/>
      <c r="N25" s="9"/>
    </row>
    <row r="26" spans="1:14" s="13" customFormat="1">
      <c r="A26" s="83" t="s">
        <v>0</v>
      </c>
      <c r="B26" s="5" t="s">
        <v>79</v>
      </c>
      <c r="C26" s="100">
        <v>2.2655092592592591E-2</v>
      </c>
      <c r="D26" s="5">
        <v>11</v>
      </c>
      <c r="E26" s="169"/>
      <c r="F26" s="6">
        <f>((C26/C26)-1)*800</f>
        <v>0</v>
      </c>
      <c r="G26" s="6">
        <v>90.65</v>
      </c>
      <c r="H26" s="52">
        <v>78.75</v>
      </c>
      <c r="I26" s="10">
        <f t="shared" ref="I26:I45" si="1">F26+H26</f>
        <v>78.75</v>
      </c>
      <c r="K26" s="94"/>
      <c r="L26" s="95"/>
      <c r="M26" s="169"/>
      <c r="N26" s="18"/>
    </row>
    <row r="27" spans="1:14" s="5" customFormat="1">
      <c r="A27" s="83" t="s">
        <v>1</v>
      </c>
      <c r="B27" s="5" t="s">
        <v>391</v>
      </c>
      <c r="C27" s="100">
        <v>2.2990740740740742E-2</v>
      </c>
      <c r="D27" s="5">
        <v>11</v>
      </c>
      <c r="F27" s="6">
        <f>((C27/C26)-1)*800</f>
        <v>11.85245734137137</v>
      </c>
      <c r="G27" s="6"/>
      <c r="H27" s="52">
        <v>78.75</v>
      </c>
      <c r="I27" s="10">
        <f t="shared" si="1"/>
        <v>90.602457341371377</v>
      </c>
      <c r="K27" s="94"/>
      <c r="L27" s="95"/>
      <c r="N27" s="10"/>
    </row>
    <row r="28" spans="1:14">
      <c r="A28" s="83" t="s">
        <v>2</v>
      </c>
      <c r="B28" s="5" t="s">
        <v>280</v>
      </c>
      <c r="C28" s="100">
        <v>2.3180555555555555E-2</v>
      </c>
      <c r="D28" s="5">
        <v>11</v>
      </c>
      <c r="F28" s="6">
        <f>((C28/C26)-1)*800</f>
        <v>18.555226320629359</v>
      </c>
      <c r="G28" s="6"/>
      <c r="H28" s="52">
        <v>78.75</v>
      </c>
      <c r="I28" s="10">
        <f t="shared" si="1"/>
        <v>97.305226320629359</v>
      </c>
      <c r="K28" s="94"/>
      <c r="L28" s="95"/>
      <c r="N28" s="9"/>
    </row>
    <row r="29" spans="1:14" s="13" customFormat="1">
      <c r="A29" s="83" t="s">
        <v>3</v>
      </c>
      <c r="B29" s="5" t="s">
        <v>360</v>
      </c>
      <c r="C29" s="100">
        <v>2.326736111111111E-2</v>
      </c>
      <c r="D29" s="5">
        <v>1112</v>
      </c>
      <c r="E29" s="169"/>
      <c r="F29" s="6">
        <f>((C29/C26)-1)*800</f>
        <v>21.620517012363294</v>
      </c>
      <c r="G29" s="6">
        <v>67.099999999999994</v>
      </c>
      <c r="H29" s="52">
        <v>78.75</v>
      </c>
      <c r="I29" s="10">
        <f t="shared" si="1"/>
        <v>100.37051701236329</v>
      </c>
      <c r="K29" s="94"/>
      <c r="L29" s="95"/>
      <c r="M29" s="169"/>
      <c r="N29" s="18"/>
    </row>
    <row r="30" spans="1:14">
      <c r="A30" s="83" t="s">
        <v>4</v>
      </c>
      <c r="B30" s="5" t="s">
        <v>95</v>
      </c>
      <c r="C30" s="100">
        <v>2.4097222222222225E-2</v>
      </c>
      <c r="D30" s="5">
        <v>110</v>
      </c>
      <c r="E30" s="31"/>
      <c r="F30" s="6">
        <f>((C30/C26)-1)*800</f>
        <v>50.924696025339955</v>
      </c>
      <c r="G30" s="6"/>
      <c r="H30" s="52">
        <v>78.75</v>
      </c>
      <c r="I30" s="10">
        <f t="shared" si="1"/>
        <v>129.67469602533995</v>
      </c>
      <c r="K30" s="94"/>
      <c r="L30" s="95"/>
      <c r="N30" s="9"/>
    </row>
    <row r="31" spans="1:14" s="13" customFormat="1">
      <c r="A31" s="83" t="s">
        <v>5</v>
      </c>
      <c r="B31" s="5" t="s">
        <v>137</v>
      </c>
      <c r="C31" s="100">
        <v>2.4214120370370368E-2</v>
      </c>
      <c r="D31" s="5">
        <v>2001</v>
      </c>
      <c r="E31" s="169"/>
      <c r="F31" s="6">
        <f>((C31/C26)-1)*800</f>
        <v>55.052620823541432</v>
      </c>
      <c r="G31" s="6"/>
      <c r="H31" s="52">
        <v>78.75</v>
      </c>
      <c r="I31" s="10">
        <f t="shared" si="1"/>
        <v>133.80262082354142</v>
      </c>
      <c r="K31" s="94"/>
      <c r="L31" s="95"/>
      <c r="M31" s="169"/>
      <c r="N31" s="18"/>
    </row>
    <row r="32" spans="1:14" s="13" customFormat="1">
      <c r="A32" s="83" t="s">
        <v>6</v>
      </c>
      <c r="B32" s="5" t="s">
        <v>94</v>
      </c>
      <c r="C32" s="100">
        <v>2.4520833333333335E-2</v>
      </c>
      <c r="D32" s="5">
        <v>2422</v>
      </c>
      <c r="E32" s="31"/>
      <c r="F32" s="6">
        <f>((C32/C26)-1)*800</f>
        <v>65.88331460100143</v>
      </c>
      <c r="G32" s="6">
        <v>137.57</v>
      </c>
      <c r="H32" s="52">
        <v>78.75</v>
      </c>
      <c r="I32" s="10">
        <f t="shared" si="1"/>
        <v>144.63331460100142</v>
      </c>
      <c r="K32" s="94"/>
      <c r="L32" s="95"/>
      <c r="M32" s="169"/>
      <c r="N32" s="18"/>
    </row>
    <row r="33" spans="1:14">
      <c r="A33" s="83" t="s">
        <v>7</v>
      </c>
      <c r="B33" s="5" t="s">
        <v>278</v>
      </c>
      <c r="C33" s="100">
        <v>2.4531250000000001E-2</v>
      </c>
      <c r="D33" s="5">
        <v>1311</v>
      </c>
      <c r="E33" s="31"/>
      <c r="F33" s="6">
        <f>((C33/C26)-1)*800</f>
        <v>66.25114948400946</v>
      </c>
      <c r="G33" s="6"/>
      <c r="H33" s="52">
        <v>78.75</v>
      </c>
      <c r="I33" s="10">
        <f t="shared" si="1"/>
        <v>145.00114948400946</v>
      </c>
      <c r="K33" s="94"/>
      <c r="L33" s="95"/>
      <c r="N33" s="9"/>
    </row>
    <row r="34" spans="1:14">
      <c r="A34" s="83" t="s">
        <v>8</v>
      </c>
      <c r="B34" s="5" t="s">
        <v>282</v>
      </c>
      <c r="C34" s="100">
        <v>2.4949074074074078E-2</v>
      </c>
      <c r="D34" s="5">
        <v>1121</v>
      </c>
      <c r="F34" s="6">
        <f>((C34/C26)-1)*800</f>
        <v>81.005415346889009</v>
      </c>
      <c r="G34" s="6"/>
      <c r="H34" s="52">
        <v>78.75</v>
      </c>
      <c r="I34" s="10">
        <f t="shared" si="1"/>
        <v>159.75541534688901</v>
      </c>
      <c r="K34" s="94"/>
      <c r="L34" s="95"/>
      <c r="N34" s="9"/>
    </row>
    <row r="35" spans="1:14">
      <c r="A35" s="83" t="s">
        <v>9</v>
      </c>
      <c r="B35" s="5" t="s">
        <v>359</v>
      </c>
      <c r="C35" s="100">
        <v>2.5013888888888891E-2</v>
      </c>
      <c r="D35" s="5">
        <v>2133</v>
      </c>
      <c r="F35" s="6">
        <f>((C35/C26)-1)*800</f>
        <v>83.294165730050196</v>
      </c>
      <c r="G35" s="6"/>
      <c r="H35" s="52">
        <v>78.75</v>
      </c>
      <c r="I35" s="10">
        <f t="shared" si="1"/>
        <v>162.0441657300502</v>
      </c>
      <c r="K35" s="94"/>
      <c r="L35" s="95"/>
      <c r="N35" s="9"/>
    </row>
    <row r="36" spans="1:14" s="13" customFormat="1">
      <c r="A36" s="83" t="s">
        <v>10</v>
      </c>
      <c r="B36" s="5" t="s">
        <v>426</v>
      </c>
      <c r="C36" s="100">
        <v>2.5575231481481484E-2</v>
      </c>
      <c r="D36" s="5">
        <v>3011</v>
      </c>
      <c r="E36" s="169"/>
      <c r="F36" s="6">
        <f>((C36/C26)-1)*800</f>
        <v>103.11637886992955</v>
      </c>
      <c r="G36" s="6"/>
      <c r="H36" s="52">
        <v>78.75</v>
      </c>
      <c r="I36" s="10">
        <f t="shared" si="1"/>
        <v>181.86637886992955</v>
      </c>
      <c r="K36" s="94"/>
      <c r="L36" s="95"/>
      <c r="M36" s="169"/>
      <c r="N36" s="18"/>
    </row>
    <row r="37" spans="1:14">
      <c r="A37" s="83" t="s">
        <v>11</v>
      </c>
      <c r="B37" s="5" t="s">
        <v>361</v>
      </c>
      <c r="C37" s="100">
        <v>2.5582175925925921E-2</v>
      </c>
      <c r="D37" s="5">
        <v>32</v>
      </c>
      <c r="F37" s="6">
        <f>((C37/C26)-1)*800</f>
        <v>103.36160212526818</v>
      </c>
      <c r="G37" s="5"/>
      <c r="H37" s="52">
        <v>78.75</v>
      </c>
      <c r="I37" s="10">
        <f t="shared" si="1"/>
        <v>182.11160212526818</v>
      </c>
      <c r="K37" s="6"/>
      <c r="N37" s="9"/>
    </row>
    <row r="38" spans="1:14">
      <c r="A38" s="83" t="s">
        <v>12</v>
      </c>
      <c r="B38" s="5" t="s">
        <v>139</v>
      </c>
      <c r="C38" s="100">
        <v>2.5980324074074076E-2</v>
      </c>
      <c r="D38" s="5">
        <v>1113</v>
      </c>
      <c r="F38" s="6">
        <f>((C38/C26)-1)*800</f>
        <v>117.42106876468803</v>
      </c>
      <c r="G38" s="5"/>
      <c r="H38" s="52">
        <v>78.75</v>
      </c>
      <c r="I38" s="10">
        <f t="shared" si="1"/>
        <v>196.17106876468802</v>
      </c>
      <c r="K38" s="6"/>
      <c r="N38" s="9"/>
    </row>
    <row r="39" spans="1:14">
      <c r="A39" s="83" t="s">
        <v>13</v>
      </c>
      <c r="B39" s="5" t="s">
        <v>364</v>
      </c>
      <c r="C39" s="100">
        <v>2.6579861111111113E-2</v>
      </c>
      <c r="D39" s="5">
        <v>111</v>
      </c>
      <c r="F39" s="6">
        <f>((C39/C26)-1)*800</f>
        <v>138.59200980893041</v>
      </c>
      <c r="G39" s="5"/>
      <c r="H39" s="52">
        <v>78.75</v>
      </c>
      <c r="I39" s="10">
        <f t="shared" si="1"/>
        <v>217.34200980893041</v>
      </c>
    </row>
    <row r="40" spans="1:14">
      <c r="A40" s="83" t="s">
        <v>14</v>
      </c>
      <c r="B40" s="5" t="s">
        <v>283</v>
      </c>
      <c r="C40" s="100">
        <v>2.6651620370370371E-2</v>
      </c>
      <c r="D40" s="5">
        <v>2321</v>
      </c>
      <c r="F40" s="6">
        <f>((C40/C26)-1)*800</f>
        <v>141.12598344743043</v>
      </c>
      <c r="G40" s="5"/>
      <c r="H40" s="52">
        <v>78.75</v>
      </c>
      <c r="I40" s="10">
        <f t="shared" si="1"/>
        <v>219.87598344743043</v>
      </c>
    </row>
    <row r="41" spans="1:14">
      <c r="A41" s="83" t="s">
        <v>15</v>
      </c>
      <c r="B41" s="5" t="s">
        <v>425</v>
      </c>
      <c r="C41" s="100">
        <v>2.7715277777777773E-2</v>
      </c>
      <c r="D41" s="5">
        <v>1014</v>
      </c>
      <c r="F41" s="6">
        <f>((C41/C26)-1)*800</f>
        <v>178.68601205680986</v>
      </c>
      <c r="G41" s="5"/>
      <c r="H41" s="52">
        <v>78.75</v>
      </c>
      <c r="I41" s="10">
        <f t="shared" si="1"/>
        <v>257.43601205680989</v>
      </c>
    </row>
    <row r="42" spans="1:14">
      <c r="A42" s="83" t="s">
        <v>16</v>
      </c>
      <c r="B42" s="5" t="s">
        <v>362</v>
      </c>
      <c r="C42" s="100">
        <v>2.8604166666666667E-2</v>
      </c>
      <c r="D42" s="5">
        <v>2423</v>
      </c>
      <c r="F42" s="6">
        <f>((C42/C26)-1)*800</f>
        <v>210.07458874016561</v>
      </c>
      <c r="H42" s="52">
        <v>78.75</v>
      </c>
      <c r="I42" s="10">
        <f t="shared" si="1"/>
        <v>288.82458874016561</v>
      </c>
    </row>
    <row r="43" spans="1:14">
      <c r="A43" s="83" t="s">
        <v>17</v>
      </c>
      <c r="B43" s="5" t="s">
        <v>428</v>
      </c>
      <c r="C43" s="100">
        <v>2.9127314814814814E-2</v>
      </c>
      <c r="D43" s="5">
        <v>202</v>
      </c>
      <c r="F43" s="6">
        <f>((C43/C26)-1)*800</f>
        <v>228.54807397568209</v>
      </c>
      <c r="H43" s="52">
        <v>78.75</v>
      </c>
      <c r="I43" s="10">
        <f t="shared" si="1"/>
        <v>307.29807397568209</v>
      </c>
    </row>
    <row r="44" spans="1:14">
      <c r="A44" s="83" t="s">
        <v>18</v>
      </c>
      <c r="B44" s="5" t="s">
        <v>393</v>
      </c>
      <c r="C44" s="100">
        <v>3.0133101851851852E-2</v>
      </c>
      <c r="D44" s="5">
        <v>4213</v>
      </c>
      <c r="F44" s="6">
        <f>((C44/C26)-1)*800</f>
        <v>264.0645754572393</v>
      </c>
      <c r="H44" s="52">
        <v>78.75</v>
      </c>
      <c r="I44" s="10">
        <f t="shared" si="1"/>
        <v>342.8145754572393</v>
      </c>
    </row>
    <row r="45" spans="1:14">
      <c r="A45" s="83" t="s">
        <v>21</v>
      </c>
      <c r="B45" s="5" t="s">
        <v>427</v>
      </c>
      <c r="C45" s="100">
        <v>3.0891203703703702E-2</v>
      </c>
      <c r="D45" s="5">
        <v>2114</v>
      </c>
      <c r="F45" s="6">
        <f>((C45/C26)-1)*800</f>
        <v>290.83478083171548</v>
      </c>
      <c r="H45" s="52">
        <v>78.75</v>
      </c>
      <c r="I45" s="10">
        <f t="shared" si="1"/>
        <v>369.58478083171548</v>
      </c>
    </row>
    <row r="46" spans="1:14">
      <c r="B46" s="5" t="s">
        <v>392</v>
      </c>
    </row>
    <row r="47" spans="1:14">
      <c r="B47" s="5" t="s">
        <v>429</v>
      </c>
    </row>
  </sheetData>
  <phoneticPr fontId="41" type="noConversion"/>
  <pageMargins left="0.75" right="0.75" top="1" bottom="1" header="0.5" footer="0.5"/>
  <pageSetup paperSize="9" orientation="portrait" horizontalDpi="4294967292" verticalDpi="4294967292" r:id="rId1"/>
  <ignoredErrors>
    <ignoredError sqref="F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workbookViewId="0">
      <selection activeCell="K55" sqref="K55"/>
    </sheetView>
  </sheetViews>
  <sheetFormatPr defaultColWidth="11.125" defaultRowHeight="15.75"/>
  <cols>
    <col min="1" max="1" width="11.125" style="45"/>
    <col min="2" max="2" width="21.875" style="38" customWidth="1"/>
    <col min="3" max="3" width="11.125" style="38"/>
    <col min="6" max="6" width="11.125" style="38"/>
    <col min="7" max="7" width="11.375" style="45" bestFit="1" customWidth="1"/>
    <col min="8" max="8" width="11.125" style="2"/>
    <col min="9" max="9" width="11.125" style="38"/>
  </cols>
  <sheetData>
    <row r="1" spans="1:9">
      <c r="B1" s="5" t="s">
        <v>42</v>
      </c>
      <c r="C1" s="5" t="s">
        <v>260</v>
      </c>
      <c r="H1" s="143" t="s">
        <v>276</v>
      </c>
      <c r="I1" s="81" t="s">
        <v>73</v>
      </c>
    </row>
    <row r="2" spans="1:9">
      <c r="H2" s="144">
        <f>SUM(G3:G12)/3.75</f>
        <v>54.461333333333329</v>
      </c>
      <c r="I2" s="46"/>
    </row>
    <row r="3" spans="1:9">
      <c r="A3" s="45" t="s">
        <v>0</v>
      </c>
      <c r="B3" s="117" t="s">
        <v>80</v>
      </c>
      <c r="C3" s="107">
        <v>1.4689814814814815E-2</v>
      </c>
      <c r="D3" s="16" t="s">
        <v>54</v>
      </c>
      <c r="F3" s="42">
        <f>((C3/C3)-1)*800</f>
        <v>0</v>
      </c>
      <c r="G3" s="68">
        <v>38.36</v>
      </c>
      <c r="H3" s="144">
        <v>54.461333333333329</v>
      </c>
      <c r="I3" s="43">
        <f t="shared" ref="I3:I28" si="0">F3+H3</f>
        <v>54.461333333333329</v>
      </c>
    </row>
    <row r="4" spans="1:9" s="31" customFormat="1">
      <c r="A4" s="45" t="s">
        <v>1</v>
      </c>
      <c r="B4" s="117" t="s">
        <v>155</v>
      </c>
      <c r="C4" s="107">
        <v>1.6011574074074077E-2</v>
      </c>
      <c r="D4" s="16" t="s">
        <v>54</v>
      </c>
      <c r="F4" s="42">
        <f>((C4/C3)-1)*800</f>
        <v>71.982351087299179</v>
      </c>
      <c r="G4" s="68"/>
      <c r="H4" s="144">
        <v>54.461333333333329</v>
      </c>
      <c r="I4" s="43">
        <f t="shared" si="0"/>
        <v>126.44368442063251</v>
      </c>
    </row>
    <row r="5" spans="1:9">
      <c r="A5" s="45" t="s">
        <v>2</v>
      </c>
      <c r="B5" s="117" t="s">
        <v>34</v>
      </c>
      <c r="C5" s="107">
        <v>1.6133101851851853E-2</v>
      </c>
      <c r="D5" s="16" t="s">
        <v>57</v>
      </c>
      <c r="F5" s="42">
        <f>((C5/C3)-1)*800</f>
        <v>78.600693350141881</v>
      </c>
      <c r="G5" s="68">
        <v>93.49</v>
      </c>
      <c r="H5" s="144">
        <v>54.461333333333329</v>
      </c>
      <c r="I5" s="43">
        <f t="shared" si="0"/>
        <v>133.06202668347521</v>
      </c>
    </row>
    <row r="6" spans="1:9">
      <c r="A6" s="45" t="s">
        <v>3</v>
      </c>
      <c r="B6" s="117" t="s">
        <v>143</v>
      </c>
      <c r="C6" s="107">
        <v>1.6569444444444446E-2</v>
      </c>
      <c r="D6" s="16" t="s">
        <v>56</v>
      </c>
      <c r="F6" s="42">
        <f>((C6/C3)-1)*800</f>
        <v>102.3636936653011</v>
      </c>
      <c r="G6" s="68"/>
      <c r="H6" s="144">
        <v>54.461333333333329</v>
      </c>
      <c r="I6" s="43">
        <f t="shared" si="0"/>
        <v>156.82502699863443</v>
      </c>
    </row>
    <row r="7" spans="1:9">
      <c r="A7" s="45" t="s">
        <v>4</v>
      </c>
      <c r="B7" s="117" t="s">
        <v>262</v>
      </c>
      <c r="C7" s="107">
        <v>1.6732638888888887E-2</v>
      </c>
      <c r="D7" s="16" t="s">
        <v>58</v>
      </c>
      <c r="F7" s="42">
        <f>((C7/C3)-1)*800</f>
        <v>111.25118184683257</v>
      </c>
      <c r="G7" s="68">
        <v>72.38</v>
      </c>
      <c r="H7" s="144">
        <v>54.461333333333329</v>
      </c>
      <c r="I7" s="43">
        <f t="shared" si="0"/>
        <v>165.71251518016589</v>
      </c>
    </row>
    <row r="8" spans="1:9">
      <c r="A8" s="45" t="s">
        <v>5</v>
      </c>
      <c r="B8" s="117" t="s">
        <v>48</v>
      </c>
      <c r="C8" s="107">
        <v>1.7144675925925924E-2</v>
      </c>
      <c r="D8" s="16" t="s">
        <v>58</v>
      </c>
      <c r="F8" s="42">
        <f>((C8/C3)-1)*800</f>
        <v>133.6905137094231</v>
      </c>
      <c r="G8" s="68"/>
      <c r="H8" s="144">
        <v>54.461333333333329</v>
      </c>
      <c r="I8" s="43">
        <f t="shared" si="0"/>
        <v>188.15184704275643</v>
      </c>
    </row>
    <row r="9" spans="1:9">
      <c r="A9" s="45" t="s">
        <v>6</v>
      </c>
      <c r="B9" s="117" t="s">
        <v>50</v>
      </c>
      <c r="C9" s="107">
        <v>1.7394675925925925E-2</v>
      </c>
      <c r="D9" s="16" t="s">
        <v>58</v>
      </c>
      <c r="F9" s="42">
        <f>((C9/C3)-1)*800</f>
        <v>147.30538922155674</v>
      </c>
      <c r="G9" s="68"/>
      <c r="H9" s="144">
        <v>54.461333333333329</v>
      </c>
      <c r="I9" s="43">
        <f t="shared" si="0"/>
        <v>201.76672255489007</v>
      </c>
    </row>
    <row r="10" spans="1:9">
      <c r="A10" s="45" t="s">
        <v>7</v>
      </c>
      <c r="B10" s="117" t="s">
        <v>88</v>
      </c>
      <c r="C10" s="107">
        <v>1.7452546296296296E-2</v>
      </c>
      <c r="D10" s="16" t="s">
        <v>60</v>
      </c>
      <c r="F10" s="42">
        <f>((C10/C3)-1)*800</f>
        <v>150.45698077529153</v>
      </c>
      <c r="G10" s="68"/>
      <c r="H10" s="144">
        <v>54.461333333333329</v>
      </c>
      <c r="I10" s="43">
        <f t="shared" si="0"/>
        <v>204.91831410862486</v>
      </c>
    </row>
    <row r="11" spans="1:9" s="31" customFormat="1">
      <c r="A11" s="45" t="s">
        <v>8</v>
      </c>
      <c r="B11" s="117" t="s">
        <v>263</v>
      </c>
      <c r="C11" s="107">
        <v>1.7671296296296296E-2</v>
      </c>
      <c r="D11" s="16" t="s">
        <v>58</v>
      </c>
      <c r="F11" s="42">
        <f>((C11/C3)-1)*800</f>
        <v>162.36999684840842</v>
      </c>
      <c r="G11" s="68"/>
      <c r="H11" s="144">
        <v>54.461333333333329</v>
      </c>
      <c r="I11" s="43">
        <f t="shared" si="0"/>
        <v>216.83133018174175</v>
      </c>
    </row>
    <row r="12" spans="1:9">
      <c r="A12" s="45" t="s">
        <v>9</v>
      </c>
      <c r="B12" s="117" t="s">
        <v>264</v>
      </c>
      <c r="C12" s="107">
        <v>1.767476851851852E-2</v>
      </c>
      <c r="D12" s="16" t="s">
        <v>59</v>
      </c>
      <c r="F12" s="42">
        <f>((C12/C3)-1)*800</f>
        <v>162.55909234163255</v>
      </c>
      <c r="G12" s="68"/>
      <c r="H12" s="144">
        <v>54.461333333333329</v>
      </c>
      <c r="I12" s="43">
        <f t="shared" si="0"/>
        <v>217.02042567496588</v>
      </c>
    </row>
    <row r="13" spans="1:9">
      <c r="A13" s="45" t="s">
        <v>10</v>
      </c>
      <c r="B13" s="117" t="s">
        <v>265</v>
      </c>
      <c r="C13" s="107">
        <v>1.7902777777777778E-2</v>
      </c>
      <c r="D13" s="16" t="s">
        <v>59</v>
      </c>
      <c r="F13" s="42">
        <f>((C13/C3)-1)*800</f>
        <v>174.97636306334704</v>
      </c>
      <c r="G13" s="68"/>
      <c r="H13" s="144">
        <v>54.461333333333329</v>
      </c>
      <c r="I13" s="43">
        <f t="shared" si="0"/>
        <v>229.43769639668037</v>
      </c>
    </row>
    <row r="14" spans="1:9" s="31" customFormat="1">
      <c r="A14" s="45" t="s">
        <v>11</v>
      </c>
      <c r="B14" s="117" t="s">
        <v>232</v>
      </c>
      <c r="C14" s="107">
        <v>1.7939814814814815E-2</v>
      </c>
      <c r="D14" s="16" t="s">
        <v>58</v>
      </c>
      <c r="F14" s="42">
        <f>((C14/C3)-1)*800</f>
        <v>176.9933816577371</v>
      </c>
      <c r="G14" s="68"/>
      <c r="H14" s="144">
        <v>54.461333333333329</v>
      </c>
      <c r="I14" s="43">
        <f t="shared" si="0"/>
        <v>231.45471499107043</v>
      </c>
    </row>
    <row r="15" spans="1:9" s="31" customFormat="1">
      <c r="A15" s="45" t="s">
        <v>12</v>
      </c>
      <c r="B15" s="117" t="s">
        <v>266</v>
      </c>
      <c r="C15" s="107">
        <v>1.8170138888888888E-2</v>
      </c>
      <c r="D15" s="16" t="s">
        <v>60</v>
      </c>
      <c r="F15" s="42">
        <f>((C15/C3)-1)*800</f>
        <v>189.53671604160095</v>
      </c>
      <c r="G15" s="68"/>
      <c r="H15" s="144">
        <v>54.461333333333329</v>
      </c>
      <c r="I15" s="43">
        <f t="shared" si="0"/>
        <v>243.99804937493428</v>
      </c>
    </row>
    <row r="16" spans="1:9">
      <c r="A16" s="45" t="s">
        <v>13</v>
      </c>
      <c r="B16" s="117" t="s">
        <v>121</v>
      </c>
      <c r="C16" s="107">
        <v>1.8201388888888888E-2</v>
      </c>
      <c r="D16" s="16" t="s">
        <v>58</v>
      </c>
      <c r="F16" s="42">
        <f>((C16/C3)-1)*800</f>
        <v>191.23857548061773</v>
      </c>
      <c r="G16" s="68"/>
      <c r="H16" s="144">
        <v>54.461333333333329</v>
      </c>
      <c r="I16" s="43">
        <f t="shared" si="0"/>
        <v>245.69990881395105</v>
      </c>
    </row>
    <row r="17" spans="1:9">
      <c r="A17" s="45" t="s">
        <v>14</v>
      </c>
      <c r="B17" s="117" t="s">
        <v>36</v>
      </c>
      <c r="C17" s="107">
        <v>1.8270833333333333E-2</v>
      </c>
      <c r="D17" s="16" t="s">
        <v>65</v>
      </c>
      <c r="F17" s="42">
        <f>((C17/C3)-1)*800</f>
        <v>195.02048534509927</v>
      </c>
      <c r="G17" s="68"/>
      <c r="H17" s="144">
        <v>54.461333333333329</v>
      </c>
      <c r="I17" s="43">
        <f t="shared" si="0"/>
        <v>249.4818186784326</v>
      </c>
    </row>
    <row r="18" spans="1:9">
      <c r="A18" s="45" t="s">
        <v>15</v>
      </c>
      <c r="B18" s="117" t="s">
        <v>93</v>
      </c>
      <c r="C18" s="107">
        <v>1.8274305555555558E-2</v>
      </c>
      <c r="D18" s="16" t="s">
        <v>58</v>
      </c>
      <c r="F18" s="42">
        <f>((C18/C3)-1)*800</f>
        <v>195.2095808383234</v>
      </c>
      <c r="G18" s="68"/>
      <c r="H18" s="144">
        <v>54.461333333333329</v>
      </c>
      <c r="I18" s="43">
        <f t="shared" si="0"/>
        <v>249.67091417165673</v>
      </c>
    </row>
    <row r="19" spans="1:9">
      <c r="A19" s="45" t="s">
        <v>16</v>
      </c>
      <c r="B19" s="117" t="s">
        <v>267</v>
      </c>
      <c r="C19" s="107">
        <v>1.8548611111111109E-2</v>
      </c>
      <c r="D19" s="16" t="s">
        <v>65</v>
      </c>
      <c r="F19" s="42">
        <f>((C19/C3)-1)*800</f>
        <v>210.14812480302538</v>
      </c>
      <c r="G19" s="68"/>
      <c r="H19" s="144">
        <v>54.461333333333329</v>
      </c>
      <c r="I19" s="43">
        <f t="shared" si="0"/>
        <v>264.60945813635874</v>
      </c>
    </row>
    <row r="20" spans="1:9">
      <c r="A20" s="45" t="s">
        <v>17</v>
      </c>
      <c r="B20" s="117" t="s">
        <v>157</v>
      </c>
      <c r="C20" s="107">
        <v>1.8672453703703702E-2</v>
      </c>
      <c r="D20" s="16" t="s">
        <v>58</v>
      </c>
      <c r="F20" s="42">
        <f>((C20/C3)-1)*800</f>
        <v>216.89253072801745</v>
      </c>
      <c r="G20" s="68"/>
      <c r="H20" s="144">
        <v>54.461333333333329</v>
      </c>
      <c r="I20" s="43">
        <f t="shared" si="0"/>
        <v>271.35386406135081</v>
      </c>
    </row>
    <row r="21" spans="1:9" s="125" customFormat="1">
      <c r="A21" s="45" t="s">
        <v>18</v>
      </c>
      <c r="B21" s="117" t="s">
        <v>268</v>
      </c>
      <c r="C21" s="107">
        <v>1.8930555555555558E-2</v>
      </c>
      <c r="D21" s="16" t="s">
        <v>62</v>
      </c>
      <c r="F21" s="42">
        <f>((C21/C3)-1)*800</f>
        <v>230.94862905767428</v>
      </c>
      <c r="G21" s="68"/>
      <c r="H21" s="144">
        <v>54.461333333333329</v>
      </c>
      <c r="I21" s="43">
        <f t="shared" si="0"/>
        <v>285.40996239100764</v>
      </c>
    </row>
    <row r="22" spans="1:9" s="125" customFormat="1">
      <c r="A22" s="45" t="s">
        <v>21</v>
      </c>
      <c r="B22" s="117" t="s">
        <v>269</v>
      </c>
      <c r="C22" s="107">
        <v>1.9400462962962963E-2</v>
      </c>
      <c r="D22" s="16" t="s">
        <v>67</v>
      </c>
      <c r="F22" s="42">
        <f>((C22/C3)-1)*800</f>
        <v>256.53955247399944</v>
      </c>
      <c r="G22" s="68"/>
      <c r="H22" s="144">
        <v>54.461333333333329</v>
      </c>
      <c r="I22" s="43">
        <f t="shared" si="0"/>
        <v>311.00088580733279</v>
      </c>
    </row>
    <row r="23" spans="1:9" s="125" customFormat="1">
      <c r="A23" s="45" t="s">
        <v>22</v>
      </c>
      <c r="B23" s="117" t="s">
        <v>158</v>
      </c>
      <c r="C23" s="107">
        <v>1.9748842592592592E-2</v>
      </c>
      <c r="D23" s="16" t="s">
        <v>66</v>
      </c>
      <c r="F23" s="42">
        <f>((C23/C3)-1)*800</f>
        <v>275.51213362748183</v>
      </c>
      <c r="G23" s="68"/>
      <c r="H23" s="144">
        <v>54.461333333333329</v>
      </c>
      <c r="I23" s="43">
        <f t="shared" si="0"/>
        <v>329.97346696081513</v>
      </c>
    </row>
    <row r="24" spans="1:9" s="125" customFormat="1">
      <c r="A24" s="45" t="s">
        <v>23</v>
      </c>
      <c r="B24" s="117" t="s">
        <v>270</v>
      </c>
      <c r="C24" s="107">
        <v>1.9778935185185184E-2</v>
      </c>
      <c r="D24" s="16" t="s">
        <v>54</v>
      </c>
      <c r="F24" s="42">
        <f>((C24/C3)-1)*800</f>
        <v>277.15096123542384</v>
      </c>
      <c r="G24" s="68"/>
      <c r="H24" s="144">
        <v>54.461333333333329</v>
      </c>
      <c r="I24" s="43">
        <f t="shared" si="0"/>
        <v>331.61229456875719</v>
      </c>
    </row>
    <row r="25" spans="1:9" s="125" customFormat="1">
      <c r="A25" s="45" t="s">
        <v>24</v>
      </c>
      <c r="B25" s="117" t="s">
        <v>271</v>
      </c>
      <c r="C25" s="107">
        <v>2.0194444444444442E-2</v>
      </c>
      <c r="D25" s="16" t="s">
        <v>59</v>
      </c>
      <c r="F25" s="42">
        <f>((C25/C3)-1)*800</f>
        <v>299.7793885912385</v>
      </c>
      <c r="G25" s="68"/>
      <c r="H25" s="144">
        <v>54.461333333333329</v>
      </c>
      <c r="I25" s="43">
        <f t="shared" si="0"/>
        <v>354.24072192457186</v>
      </c>
    </row>
    <row r="26" spans="1:9">
      <c r="A26" s="45" t="s">
        <v>25</v>
      </c>
      <c r="B26" s="117" t="s">
        <v>272</v>
      </c>
      <c r="C26" s="107">
        <v>2.0607638888888887E-2</v>
      </c>
      <c r="D26" s="16" t="s">
        <v>141</v>
      </c>
      <c r="F26" s="42">
        <f>((C26/C3)-1)*800</f>
        <v>322.2817522849038</v>
      </c>
      <c r="G26" s="68"/>
      <c r="H26" s="144">
        <v>54.461333333333329</v>
      </c>
      <c r="I26" s="43">
        <f t="shared" si="0"/>
        <v>376.74308561823716</v>
      </c>
    </row>
    <row r="27" spans="1:9" s="31" customFormat="1">
      <c r="A27" s="45" t="s">
        <v>26</v>
      </c>
      <c r="B27" s="117" t="s">
        <v>273</v>
      </c>
      <c r="C27" s="107">
        <v>2.1129629629629627E-2</v>
      </c>
      <c r="D27" s="16" t="s">
        <v>68</v>
      </c>
      <c r="F27" s="42">
        <f>((C27/C3)-1)*800</f>
        <v>350.70910809959008</v>
      </c>
      <c r="G27" s="68"/>
      <c r="H27" s="144">
        <v>54.461333333333329</v>
      </c>
      <c r="I27" s="43">
        <f t="shared" si="0"/>
        <v>405.17044143292344</v>
      </c>
    </row>
    <row r="28" spans="1:9">
      <c r="A28" s="45" t="s">
        <v>27</v>
      </c>
      <c r="B28" s="117" t="s">
        <v>274</v>
      </c>
      <c r="C28" s="107">
        <v>2.1133101851851851E-2</v>
      </c>
      <c r="D28" s="16" t="s">
        <v>61</v>
      </c>
      <c r="F28" s="42">
        <f>((C28/C3)-1)*800</f>
        <v>350.89820359281435</v>
      </c>
      <c r="G28" s="68"/>
      <c r="H28" s="144">
        <v>54.461333333333329</v>
      </c>
      <c r="I28" s="43">
        <f t="shared" si="0"/>
        <v>405.35953692614771</v>
      </c>
    </row>
    <row r="29" spans="1:9">
      <c r="C29" s="40"/>
    </row>
    <row r="30" spans="1:9" s="37" customFormat="1">
      <c r="A30" s="45"/>
      <c r="B30" s="38"/>
      <c r="C30" s="40"/>
      <c r="F30" s="38"/>
      <c r="G30" s="45"/>
      <c r="H30" s="2"/>
      <c r="I30" s="38"/>
    </row>
    <row r="31" spans="1:9" s="37" customFormat="1">
      <c r="A31" s="45"/>
      <c r="B31" s="5" t="s">
        <v>41</v>
      </c>
      <c r="C31" s="7" t="s">
        <v>261</v>
      </c>
      <c r="F31" s="38"/>
      <c r="G31" s="45"/>
      <c r="H31" s="143" t="s">
        <v>276</v>
      </c>
      <c r="I31" s="81" t="s">
        <v>73</v>
      </c>
    </row>
    <row r="32" spans="1:9">
      <c r="B32" s="39"/>
      <c r="C32" s="47"/>
      <c r="H32" s="144">
        <f>SUM(G33:G43)/3.75</f>
        <v>40.783999999999999</v>
      </c>
      <c r="I32" s="46"/>
    </row>
    <row r="33" spans="1:10">
      <c r="A33" s="45" t="s">
        <v>0</v>
      </c>
      <c r="B33" s="117" t="s">
        <v>82</v>
      </c>
      <c r="C33" s="107">
        <v>2.0067129629629633E-2</v>
      </c>
      <c r="D33" s="16" t="s">
        <v>54</v>
      </c>
      <c r="F33" s="42">
        <f>((C33/C33)-1)*800</f>
        <v>0</v>
      </c>
      <c r="G33" s="68">
        <v>40.39</v>
      </c>
      <c r="H33" s="144">
        <v>40.783999999999999</v>
      </c>
      <c r="I33" s="43">
        <f t="shared" ref="I33:I56" si="1">F33+H33</f>
        <v>40.783999999999999</v>
      </c>
    </row>
    <row r="34" spans="1:10" s="38" customFormat="1">
      <c r="A34" s="45" t="s">
        <v>1</v>
      </c>
      <c r="B34" s="117" t="s">
        <v>77</v>
      </c>
      <c r="C34" s="107">
        <v>2.0597222222222222E-2</v>
      </c>
      <c r="D34" s="16" t="s">
        <v>68</v>
      </c>
      <c r="F34" s="42">
        <f>((C34/C33)-1)*800</f>
        <v>21.132771946014373</v>
      </c>
      <c r="G34" s="68"/>
      <c r="H34" s="145">
        <v>40.783999999999999</v>
      </c>
      <c r="I34" s="43">
        <f t="shared" si="1"/>
        <v>61.916771946014372</v>
      </c>
    </row>
    <row r="35" spans="1:10" s="31" customFormat="1">
      <c r="A35" s="45" t="s">
        <v>2</v>
      </c>
      <c r="B35" s="117" t="s">
        <v>115</v>
      </c>
      <c r="C35" s="107">
        <v>2.0719907407407406E-2</v>
      </c>
      <c r="D35" s="16" t="s">
        <v>56</v>
      </c>
      <c r="E35"/>
      <c r="F35" s="42">
        <f>((C35/C33)-1)*800</f>
        <v>26.023762833083275</v>
      </c>
      <c r="G35" s="103">
        <v>56.09</v>
      </c>
      <c r="H35" s="144">
        <v>40.783999999999999</v>
      </c>
      <c r="I35" s="43">
        <f t="shared" si="1"/>
        <v>66.807762833083274</v>
      </c>
      <c r="J35"/>
    </row>
    <row r="36" spans="1:10">
      <c r="A36" s="45" t="s">
        <v>3</v>
      </c>
      <c r="B36" s="117" t="s">
        <v>75</v>
      </c>
      <c r="C36" s="107">
        <v>2.089699074074074E-2</v>
      </c>
      <c r="D36" s="16" t="s">
        <v>56</v>
      </c>
      <c r="F36" s="42">
        <f>((C36/C33)-1)*800</f>
        <v>33.083400622909132</v>
      </c>
      <c r="G36" s="68">
        <v>56.46</v>
      </c>
      <c r="H36" s="144">
        <v>40.783999999999999</v>
      </c>
      <c r="I36" s="43">
        <f t="shared" si="1"/>
        <v>73.86740062290913</v>
      </c>
    </row>
    <row r="37" spans="1:10" s="31" customFormat="1">
      <c r="A37" s="45" t="s">
        <v>4</v>
      </c>
      <c r="B37" s="117" t="s">
        <v>90</v>
      </c>
      <c r="C37" s="107">
        <v>2.1103009259259259E-2</v>
      </c>
      <c r="D37" s="16" t="s">
        <v>57</v>
      </c>
      <c r="F37" s="42">
        <f>((C37/C33)-1)*800</f>
        <v>41.296573999307817</v>
      </c>
      <c r="G37" s="68"/>
      <c r="H37" s="144">
        <v>40.783999999999999</v>
      </c>
      <c r="I37" s="43">
        <f t="shared" si="1"/>
        <v>82.080573999307816</v>
      </c>
    </row>
    <row r="38" spans="1:10" s="31" customFormat="1">
      <c r="A38" s="45" t="s">
        <v>5</v>
      </c>
      <c r="B38" s="117" t="s">
        <v>135</v>
      </c>
      <c r="C38" s="107">
        <v>2.1454861111111112E-2</v>
      </c>
      <c r="D38" s="16" t="s">
        <v>57</v>
      </c>
      <c r="E38"/>
      <c r="F38" s="42">
        <f>((C38/C33)-1)*800</f>
        <v>55.323566732033669</v>
      </c>
      <c r="G38" s="68"/>
      <c r="H38" s="144">
        <v>40.783999999999999</v>
      </c>
      <c r="I38" s="43">
        <f t="shared" si="1"/>
        <v>96.107566732033661</v>
      </c>
      <c r="J38"/>
    </row>
    <row r="39" spans="1:10" s="5" customFormat="1">
      <c r="A39" s="83" t="s">
        <v>6</v>
      </c>
      <c r="B39" s="117" t="s">
        <v>79</v>
      </c>
      <c r="C39" s="107">
        <v>2.1508101851851855E-2</v>
      </c>
      <c r="D39" s="16" t="s">
        <v>68</v>
      </c>
      <c r="F39" s="6">
        <f>((C39/C33)-1)*800</f>
        <v>57.446072211327781</v>
      </c>
      <c r="G39" s="135"/>
      <c r="H39" s="146">
        <v>40.783999999999999</v>
      </c>
      <c r="I39" s="10">
        <f t="shared" si="1"/>
        <v>98.23007221132778</v>
      </c>
    </row>
    <row r="40" spans="1:10">
      <c r="A40" s="45" t="s">
        <v>7</v>
      </c>
      <c r="B40" s="117" t="s">
        <v>277</v>
      </c>
      <c r="C40" s="107">
        <v>2.1618055555555557E-2</v>
      </c>
      <c r="D40" s="16" t="s">
        <v>58</v>
      </c>
      <c r="E40" s="31"/>
      <c r="F40" s="42">
        <f>((C40/C33)-1)*800</f>
        <v>61.829507440304532</v>
      </c>
      <c r="G40" s="68"/>
      <c r="H40" s="144">
        <v>40.783999999999999</v>
      </c>
      <c r="I40" s="43">
        <f t="shared" si="1"/>
        <v>102.61350744030453</v>
      </c>
      <c r="J40" s="31"/>
    </row>
    <row r="41" spans="1:10">
      <c r="A41" s="45" t="s">
        <v>8</v>
      </c>
      <c r="B41" s="117" t="s">
        <v>240</v>
      </c>
      <c r="C41" s="107">
        <v>2.1784722222222223E-2</v>
      </c>
      <c r="D41" s="16" t="s">
        <v>56</v>
      </c>
      <c r="F41" s="42">
        <f>((C41/C33)-1)*800</f>
        <v>68.473872418964106</v>
      </c>
      <c r="G41" s="68"/>
      <c r="H41" s="144">
        <v>40.783999999999999</v>
      </c>
      <c r="I41" s="43">
        <f t="shared" si="1"/>
        <v>109.2578724189641</v>
      </c>
    </row>
    <row r="42" spans="1:10">
      <c r="A42" s="45" t="s">
        <v>9</v>
      </c>
      <c r="B42" s="117" t="s">
        <v>94</v>
      </c>
      <c r="C42" s="107">
        <v>2.1848379629629627E-2</v>
      </c>
      <c r="D42" s="16" t="s">
        <v>69</v>
      </c>
      <c r="F42" s="42">
        <f>((C42/C33)-1)*800</f>
        <v>71.011650709424146</v>
      </c>
      <c r="G42" s="68"/>
      <c r="H42" s="144">
        <v>40.783999999999999</v>
      </c>
      <c r="I42" s="43">
        <f t="shared" si="1"/>
        <v>111.79565070942414</v>
      </c>
    </row>
    <row r="43" spans="1:10">
      <c r="A43" s="45" t="s">
        <v>10</v>
      </c>
      <c r="B43" s="117" t="s">
        <v>76</v>
      </c>
      <c r="C43" s="107">
        <v>2.193287037037037E-2</v>
      </c>
      <c r="D43" s="16" t="s">
        <v>68</v>
      </c>
      <c r="F43" s="42">
        <f>((C43/C33)-1)*800</f>
        <v>74.379974622216949</v>
      </c>
      <c r="G43" s="68"/>
      <c r="H43" s="144">
        <v>40.783999999999999</v>
      </c>
      <c r="I43" s="43">
        <f t="shared" si="1"/>
        <v>115.16397462221695</v>
      </c>
    </row>
    <row r="44" spans="1:10" s="31" customFormat="1">
      <c r="A44" s="45" t="s">
        <v>11</v>
      </c>
      <c r="B44" s="117" t="s">
        <v>83</v>
      </c>
      <c r="C44" s="107">
        <v>2.1944444444444447E-2</v>
      </c>
      <c r="D44" s="16" t="s">
        <v>56</v>
      </c>
      <c r="E44"/>
      <c r="F44" s="42">
        <f>((C44/C33)-1)*800</f>
        <v>74.841388856846265</v>
      </c>
      <c r="G44" s="68"/>
      <c r="H44" s="144">
        <v>40.783999999999999</v>
      </c>
      <c r="I44" s="43">
        <f t="shared" si="1"/>
        <v>115.62538885684626</v>
      </c>
      <c r="J44"/>
    </row>
    <row r="45" spans="1:10">
      <c r="A45" s="45" t="s">
        <v>12</v>
      </c>
      <c r="B45" s="117" t="s">
        <v>137</v>
      </c>
      <c r="C45" s="107">
        <v>2.210648148148148E-2</v>
      </c>
      <c r="D45" s="16" t="s">
        <v>54</v>
      </c>
      <c r="F45" s="42">
        <f>((C45/C33)-1)*800</f>
        <v>81.301188141653924</v>
      </c>
      <c r="G45" s="68"/>
      <c r="H45" s="144">
        <v>40.783999999999999</v>
      </c>
      <c r="I45" s="43">
        <f t="shared" si="1"/>
        <v>122.08518814165393</v>
      </c>
    </row>
    <row r="46" spans="1:10">
      <c r="A46" s="45" t="s">
        <v>13</v>
      </c>
      <c r="B46" s="117" t="s">
        <v>278</v>
      </c>
      <c r="C46" s="107">
        <v>2.2312500000000002E-2</v>
      </c>
      <c r="D46" s="16" t="s">
        <v>62</v>
      </c>
      <c r="E46" s="31"/>
      <c r="F46" s="42">
        <f>((C46/C33)-1)*800</f>
        <v>89.514361518052795</v>
      </c>
      <c r="G46" s="68"/>
      <c r="H46" s="144">
        <v>40.783999999999999</v>
      </c>
      <c r="I46" s="43">
        <f t="shared" si="1"/>
        <v>130.29836151805279</v>
      </c>
      <c r="J46" s="31"/>
    </row>
    <row r="47" spans="1:10">
      <c r="A47" s="45" t="s">
        <v>14</v>
      </c>
      <c r="B47" s="117" t="s">
        <v>138</v>
      </c>
      <c r="C47" s="107">
        <v>2.2791666666666668E-2</v>
      </c>
      <c r="D47" s="16" t="s">
        <v>60</v>
      </c>
      <c r="F47" s="42">
        <f>((C47/C33)-1)*800</f>
        <v>108.61691083169909</v>
      </c>
      <c r="G47" s="68"/>
      <c r="H47" s="144">
        <v>40.783999999999999</v>
      </c>
      <c r="I47" s="43">
        <f t="shared" si="1"/>
        <v>149.40091083169909</v>
      </c>
    </row>
    <row r="48" spans="1:10">
      <c r="A48" s="45" t="s">
        <v>15</v>
      </c>
      <c r="B48" s="117" t="s">
        <v>279</v>
      </c>
      <c r="C48" s="107">
        <v>2.2802083333333334E-2</v>
      </c>
      <c r="D48" s="16" t="s">
        <v>68</v>
      </c>
      <c r="F48" s="42">
        <f>((C48/C33)-1)*800</f>
        <v>109.03218364286519</v>
      </c>
      <c r="G48" s="68"/>
      <c r="H48" s="144">
        <v>40.783999999999999</v>
      </c>
      <c r="I48" s="43">
        <f t="shared" si="1"/>
        <v>149.81618364286518</v>
      </c>
    </row>
    <row r="49" spans="1:10" s="31" customFormat="1">
      <c r="A49" s="45" t="s">
        <v>16</v>
      </c>
      <c r="B49" s="117" t="s">
        <v>84</v>
      </c>
      <c r="C49" s="107">
        <v>2.3299768518518518E-2</v>
      </c>
      <c r="D49" s="16" t="s">
        <v>67</v>
      </c>
      <c r="E49"/>
      <c r="F49" s="42">
        <f>((C49/C33)-1)*800</f>
        <v>128.87299573191822</v>
      </c>
      <c r="G49" s="68"/>
      <c r="H49" s="144">
        <v>40.783999999999999</v>
      </c>
      <c r="I49" s="43">
        <f t="shared" si="1"/>
        <v>169.65699573191822</v>
      </c>
      <c r="J49"/>
    </row>
    <row r="50" spans="1:10">
      <c r="A50" s="45" t="s">
        <v>17</v>
      </c>
      <c r="B50" s="117" t="s">
        <v>280</v>
      </c>
      <c r="C50" s="107">
        <v>2.350578703703704E-2</v>
      </c>
      <c r="D50" s="16" t="s">
        <v>55</v>
      </c>
      <c r="F50" s="42">
        <f>((C50/C33)-1)*800</f>
        <v>137.08616910831691</v>
      </c>
      <c r="G50" s="68"/>
      <c r="H50" s="144">
        <v>40.783999999999999</v>
      </c>
      <c r="I50" s="43">
        <f t="shared" si="1"/>
        <v>177.8701691083169</v>
      </c>
    </row>
    <row r="51" spans="1:10">
      <c r="A51" s="45" t="s">
        <v>18</v>
      </c>
      <c r="B51" s="117" t="s">
        <v>95</v>
      </c>
      <c r="C51" s="107">
        <v>2.3584490740740743E-2</v>
      </c>
      <c r="D51" s="16" t="s">
        <v>56</v>
      </c>
      <c r="E51" s="31"/>
      <c r="F51" s="42">
        <f>((C51/C33)-1)*800</f>
        <v>140.22378590379515</v>
      </c>
      <c r="G51" s="68"/>
      <c r="H51" s="144">
        <v>40.783999999999999</v>
      </c>
      <c r="I51" s="43">
        <f t="shared" si="1"/>
        <v>181.00778590379514</v>
      </c>
      <c r="J51" s="31"/>
    </row>
    <row r="52" spans="1:10">
      <c r="A52" s="45" t="s">
        <v>21</v>
      </c>
      <c r="B52" s="117" t="s">
        <v>281</v>
      </c>
      <c r="C52" s="107">
        <v>2.456712962962963E-2</v>
      </c>
      <c r="D52" s="16" t="s">
        <v>60</v>
      </c>
      <c r="F52" s="42">
        <f>((C52/C33)-1)*800</f>
        <v>179.39785442380884</v>
      </c>
      <c r="G52" s="68"/>
      <c r="H52" s="144">
        <v>40.783999999999999</v>
      </c>
      <c r="I52" s="43">
        <f t="shared" si="1"/>
        <v>220.18185442380883</v>
      </c>
    </row>
    <row r="53" spans="1:10">
      <c r="A53" s="45" t="s">
        <v>22</v>
      </c>
      <c r="B53" s="117" t="s">
        <v>139</v>
      </c>
      <c r="C53" s="107">
        <v>2.5134259259259259E-2</v>
      </c>
      <c r="D53" s="16" t="s">
        <v>65</v>
      </c>
      <c r="F53" s="42">
        <f>((C53/C33)-1)*800</f>
        <v>202.00715192063666</v>
      </c>
      <c r="G53" s="68"/>
      <c r="H53" s="144">
        <v>40.783999999999999</v>
      </c>
      <c r="I53" s="43">
        <f t="shared" si="1"/>
        <v>242.79115192063665</v>
      </c>
    </row>
    <row r="54" spans="1:10">
      <c r="A54" s="45" t="s">
        <v>23</v>
      </c>
      <c r="B54" s="117" t="s">
        <v>282</v>
      </c>
      <c r="C54" s="107">
        <v>2.5521990740740741E-2</v>
      </c>
      <c r="D54" s="16" t="s">
        <v>122</v>
      </c>
      <c r="F54" s="42">
        <f>((C54/C33)-1)*800</f>
        <v>217.46452878071273</v>
      </c>
      <c r="G54" s="68"/>
      <c r="H54" s="144">
        <v>40.783999999999999</v>
      </c>
      <c r="I54" s="43">
        <f t="shared" si="1"/>
        <v>258.24852878071272</v>
      </c>
    </row>
    <row r="55" spans="1:10">
      <c r="A55" s="45" t="s">
        <v>24</v>
      </c>
      <c r="B55" s="117" t="s">
        <v>283</v>
      </c>
      <c r="C55" s="107">
        <v>2.5927083333333333E-2</v>
      </c>
      <c r="D55" s="16" t="s">
        <v>57</v>
      </c>
      <c r="F55" s="42">
        <f>((C55/C33)-1)*800</f>
        <v>233.61402699273253</v>
      </c>
      <c r="G55" s="68"/>
      <c r="H55" s="144">
        <v>40.783999999999999</v>
      </c>
      <c r="I55" s="43">
        <f t="shared" si="1"/>
        <v>274.39802699273253</v>
      </c>
    </row>
    <row r="56" spans="1:10">
      <c r="A56" s="45" t="s">
        <v>25</v>
      </c>
      <c r="B56" s="117" t="s">
        <v>284</v>
      </c>
      <c r="C56" s="107">
        <v>2.6035879629629628E-2</v>
      </c>
      <c r="D56" s="16" t="s">
        <v>71</v>
      </c>
      <c r="F56" s="42">
        <f>((C56/C33)-1)*800</f>
        <v>237.95132079824643</v>
      </c>
      <c r="G56" s="68"/>
      <c r="H56" s="144">
        <v>40.783999999999999</v>
      </c>
      <c r="I56" s="43">
        <f t="shared" si="1"/>
        <v>278.73532079824645</v>
      </c>
    </row>
    <row r="57" spans="1:10">
      <c r="B57" s="44"/>
      <c r="C57" s="40"/>
      <c r="F57" s="42"/>
      <c r="G57" s="68"/>
      <c r="H57" s="144"/>
      <c r="I57" s="43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topLeftCell="A34" workbookViewId="0">
      <selection activeCell="I48" sqref="I48"/>
    </sheetView>
  </sheetViews>
  <sheetFormatPr defaultRowHeight="15.75"/>
  <cols>
    <col min="2" max="2" width="20.375" customWidth="1"/>
    <col min="8" max="8" width="8.625" style="2"/>
  </cols>
  <sheetData>
    <row r="1" spans="1:10">
      <c r="A1" s="45"/>
      <c r="B1" s="5" t="s">
        <v>42</v>
      </c>
      <c r="C1" s="5" t="s">
        <v>285</v>
      </c>
      <c r="D1" s="88"/>
      <c r="E1" s="88"/>
      <c r="F1" s="38"/>
      <c r="G1" s="45"/>
      <c r="H1" s="143" t="s">
        <v>276</v>
      </c>
      <c r="I1" s="81" t="s">
        <v>73</v>
      </c>
      <c r="J1" s="88"/>
    </row>
    <row r="2" spans="1:10">
      <c r="A2" s="45"/>
      <c r="B2" s="38"/>
      <c r="C2" s="38"/>
      <c r="D2" s="88"/>
      <c r="E2" s="88"/>
      <c r="F2" s="38"/>
      <c r="G2" s="45"/>
      <c r="H2" s="144">
        <f>SUM(G3:G12)/3.75</f>
        <v>54.461333333333329</v>
      </c>
      <c r="I2" s="46"/>
      <c r="J2" s="88"/>
    </row>
    <row r="3" spans="1:10">
      <c r="A3" s="45" t="s">
        <v>0</v>
      </c>
      <c r="B3" s="117" t="s">
        <v>80</v>
      </c>
      <c r="C3" s="107">
        <v>1.5186342592592592E-2</v>
      </c>
      <c r="D3" s="16" t="s">
        <v>57</v>
      </c>
      <c r="E3" s="88"/>
      <c r="F3" s="42">
        <f>((C3/C3)-1)*800</f>
        <v>0</v>
      </c>
      <c r="G3" s="68">
        <v>38.36</v>
      </c>
      <c r="H3" s="144">
        <v>54.461333333333329</v>
      </c>
      <c r="I3" s="43">
        <f t="shared" ref="I3:I22" si="0">F3+H3</f>
        <v>54.461333333333329</v>
      </c>
      <c r="J3" s="88"/>
    </row>
    <row r="4" spans="1:10">
      <c r="A4" s="45" t="s">
        <v>1</v>
      </c>
      <c r="B4" s="117" t="s">
        <v>48</v>
      </c>
      <c r="C4" s="107">
        <v>1.5840277777777776E-2</v>
      </c>
      <c r="D4" s="16" t="s">
        <v>55</v>
      </c>
      <c r="E4" s="31"/>
      <c r="F4" s="42">
        <f>((C4/C3)-1)*800</f>
        <v>34.448593857175425</v>
      </c>
      <c r="G4" s="68"/>
      <c r="H4" s="144">
        <v>54.461333333333329</v>
      </c>
      <c r="I4" s="43">
        <f t="shared" si="0"/>
        <v>88.909927190508753</v>
      </c>
      <c r="J4" s="31"/>
    </row>
    <row r="5" spans="1:10">
      <c r="A5" s="45" t="s">
        <v>2</v>
      </c>
      <c r="B5" s="117" t="s">
        <v>34</v>
      </c>
      <c r="C5" s="107">
        <v>1.5842592592592592E-2</v>
      </c>
      <c r="D5" s="16" t="s">
        <v>57</v>
      </c>
      <c r="E5" s="88"/>
      <c r="F5" s="42">
        <f>((C5/C3)-1)*800</f>
        <v>34.570535782333778</v>
      </c>
      <c r="G5" s="68">
        <v>93.49</v>
      </c>
      <c r="H5" s="144">
        <v>54.461333333333329</v>
      </c>
      <c r="I5" s="43">
        <f t="shared" si="0"/>
        <v>89.031869115667106</v>
      </c>
      <c r="J5" s="88"/>
    </row>
    <row r="6" spans="1:10">
      <c r="A6" s="45" t="s">
        <v>3</v>
      </c>
      <c r="B6" s="117" t="s">
        <v>155</v>
      </c>
      <c r="C6" s="107">
        <v>1.5986111111111111E-2</v>
      </c>
      <c r="D6" s="16" t="s">
        <v>54</v>
      </c>
      <c r="E6" s="88"/>
      <c r="F6" s="42">
        <f>((C6/C3)-1)*800</f>
        <v>42.130935142138526</v>
      </c>
      <c r="G6" s="68"/>
      <c r="H6" s="144">
        <v>54.461333333333329</v>
      </c>
      <c r="I6" s="43">
        <f t="shared" si="0"/>
        <v>96.592268475471855</v>
      </c>
      <c r="J6" s="88"/>
    </row>
    <row r="7" spans="1:10">
      <c r="A7" s="45" t="s">
        <v>4</v>
      </c>
      <c r="B7" s="117" t="s">
        <v>143</v>
      </c>
      <c r="C7" s="107">
        <v>1.6177083333333335E-2</v>
      </c>
      <c r="D7" s="16" t="s">
        <v>54</v>
      </c>
      <c r="E7" s="88"/>
      <c r="F7" s="42">
        <f>((C7/C3)-1)*800</f>
        <v>52.191143967685605</v>
      </c>
      <c r="G7" s="68"/>
      <c r="H7" s="144">
        <v>54.461333333333329</v>
      </c>
      <c r="I7" s="43">
        <f t="shared" si="0"/>
        <v>106.65247730101893</v>
      </c>
      <c r="J7" s="88"/>
    </row>
    <row r="8" spans="1:10">
      <c r="A8" s="45" t="s">
        <v>5</v>
      </c>
      <c r="B8" s="117" t="s">
        <v>50</v>
      </c>
      <c r="C8" s="107">
        <v>1.6730324074074075E-2</v>
      </c>
      <c r="D8" s="16" t="s">
        <v>57</v>
      </c>
      <c r="E8" s="88"/>
      <c r="F8" s="42">
        <f>((C8/C3)-1)*800</f>
        <v>81.335264080481721</v>
      </c>
      <c r="G8" s="68"/>
      <c r="H8" s="144">
        <v>54.461333333333329</v>
      </c>
      <c r="I8" s="43">
        <f t="shared" si="0"/>
        <v>135.79659741381505</v>
      </c>
      <c r="J8" s="88"/>
    </row>
    <row r="9" spans="1:10" s="99" customFormat="1">
      <c r="A9" s="45" t="s">
        <v>6</v>
      </c>
      <c r="B9" s="117" t="s">
        <v>262</v>
      </c>
      <c r="C9" s="107">
        <v>1.6795138888888887E-2</v>
      </c>
      <c r="D9" s="16" t="s">
        <v>62</v>
      </c>
      <c r="F9" s="42">
        <f>((C9/C3)-1)*800</f>
        <v>84.749637984909583</v>
      </c>
      <c r="G9" s="68">
        <v>72.38</v>
      </c>
      <c r="H9" s="144">
        <v>54.461333333333329</v>
      </c>
      <c r="I9" s="43">
        <f t="shared" si="0"/>
        <v>139.21097131824291</v>
      </c>
    </row>
    <row r="10" spans="1:10" s="99" customFormat="1">
      <c r="A10" s="45" t="s">
        <v>7</v>
      </c>
      <c r="B10" s="117" t="s">
        <v>264</v>
      </c>
      <c r="C10" s="107">
        <v>1.6877314814814814E-2</v>
      </c>
      <c r="D10" s="16" t="s">
        <v>56</v>
      </c>
      <c r="F10" s="42">
        <f>((C10/C3)-1)*800</f>
        <v>89.078576328023829</v>
      </c>
      <c r="G10" s="68"/>
      <c r="H10" s="144">
        <v>54.461333333333329</v>
      </c>
      <c r="I10" s="43">
        <f t="shared" si="0"/>
        <v>143.53990966135717</v>
      </c>
    </row>
    <row r="11" spans="1:10" s="99" customFormat="1">
      <c r="A11" s="45" t="s">
        <v>8</v>
      </c>
      <c r="B11" s="117" t="s">
        <v>121</v>
      </c>
      <c r="C11" s="107">
        <v>1.7005787037037038E-2</v>
      </c>
      <c r="D11" s="16" t="s">
        <v>56</v>
      </c>
      <c r="F11" s="42">
        <f>((C11/C3)-1)*800</f>
        <v>95.846353174300873</v>
      </c>
      <c r="G11" s="68"/>
      <c r="H11" s="144">
        <v>54.461333333333329</v>
      </c>
      <c r="I11" s="43">
        <f t="shared" si="0"/>
        <v>150.3076865076342</v>
      </c>
    </row>
    <row r="12" spans="1:10" s="99" customFormat="1">
      <c r="A12" s="45" t="s">
        <v>9</v>
      </c>
      <c r="B12" s="117" t="s">
        <v>88</v>
      </c>
      <c r="C12" s="107">
        <v>1.7150462962962961E-2</v>
      </c>
      <c r="D12" s="16" t="s">
        <v>57</v>
      </c>
      <c r="F12" s="42">
        <f>((C12/C3)-1)*800</f>
        <v>103.46772349668463</v>
      </c>
      <c r="G12" s="68"/>
      <c r="H12" s="144">
        <v>54.461333333333329</v>
      </c>
      <c r="I12" s="43">
        <f t="shared" si="0"/>
        <v>157.92905683001794</v>
      </c>
    </row>
    <row r="13" spans="1:10" s="125" customFormat="1">
      <c r="A13" s="45" t="s">
        <v>10</v>
      </c>
      <c r="B13" s="117" t="s">
        <v>266</v>
      </c>
      <c r="C13" s="107">
        <v>1.7167824074074075E-2</v>
      </c>
      <c r="D13" s="16" t="s">
        <v>59</v>
      </c>
      <c r="F13" s="42">
        <f>((C13/C3)-1)*800</f>
        <v>104.38228793537085</v>
      </c>
      <c r="G13" s="68"/>
      <c r="H13" s="144">
        <v>54.461333333333329</v>
      </c>
      <c r="I13" s="43">
        <f t="shared" si="0"/>
        <v>158.84362126870417</v>
      </c>
    </row>
    <row r="14" spans="1:10" s="125" customFormat="1">
      <c r="A14" s="45" t="s">
        <v>11</v>
      </c>
      <c r="B14" s="117" t="s">
        <v>232</v>
      </c>
      <c r="C14" s="107">
        <v>1.7177083333333332E-2</v>
      </c>
      <c r="D14" s="16" t="s">
        <v>68</v>
      </c>
      <c r="F14" s="42">
        <f>((C14/C3)-1)*800</f>
        <v>104.87005563600337</v>
      </c>
      <c r="G14" s="68"/>
      <c r="H14" s="144">
        <v>54.461333333333329</v>
      </c>
      <c r="I14" s="43">
        <f t="shared" si="0"/>
        <v>159.3313889693367</v>
      </c>
    </row>
    <row r="15" spans="1:10" s="125" customFormat="1">
      <c r="A15" s="45" t="s">
        <v>12</v>
      </c>
      <c r="B15" s="117" t="s">
        <v>267</v>
      </c>
      <c r="C15" s="107">
        <v>1.7631944444444447E-2</v>
      </c>
      <c r="D15" s="16" t="s">
        <v>54</v>
      </c>
      <c r="F15" s="42">
        <f>((C15/C3)-1)*800</f>
        <v>128.83164392957872</v>
      </c>
      <c r="G15" s="68"/>
      <c r="H15" s="144">
        <v>54.461333333333329</v>
      </c>
      <c r="I15" s="43">
        <f t="shared" si="0"/>
        <v>183.29297726291205</v>
      </c>
    </row>
    <row r="16" spans="1:10" s="125" customFormat="1">
      <c r="A16" s="45" t="s">
        <v>13</v>
      </c>
      <c r="B16" s="117" t="s">
        <v>93</v>
      </c>
      <c r="C16" s="107">
        <v>1.7655092592592594E-2</v>
      </c>
      <c r="D16" s="16" t="s">
        <v>66</v>
      </c>
      <c r="F16" s="42">
        <f>((C16/C3)-1)*800</f>
        <v>130.05106318116015</v>
      </c>
      <c r="G16" s="68"/>
      <c r="H16" s="144">
        <v>54.461333333333329</v>
      </c>
      <c r="I16" s="43">
        <f t="shared" si="0"/>
        <v>184.51239651449347</v>
      </c>
    </row>
    <row r="17" spans="1:10" s="125" customFormat="1">
      <c r="A17" s="45" t="s">
        <v>14</v>
      </c>
      <c r="B17" s="117" t="s">
        <v>265</v>
      </c>
      <c r="C17" s="107">
        <v>1.7734953703703704E-2</v>
      </c>
      <c r="D17" s="16" t="s">
        <v>58</v>
      </c>
      <c r="F17" s="42">
        <f>((C17/C3)-1)*800</f>
        <v>134.25805959911602</v>
      </c>
      <c r="G17" s="68"/>
      <c r="H17" s="144">
        <v>54.461333333333329</v>
      </c>
      <c r="I17" s="43">
        <f t="shared" si="0"/>
        <v>188.71939293244935</v>
      </c>
    </row>
    <row r="18" spans="1:10" s="125" customFormat="1">
      <c r="A18" s="45" t="s">
        <v>15</v>
      </c>
      <c r="B18" s="117" t="s">
        <v>263</v>
      </c>
      <c r="C18" s="107">
        <v>1.7736111111111109E-2</v>
      </c>
      <c r="D18" s="16" t="s">
        <v>67</v>
      </c>
      <c r="F18" s="42">
        <f>((C18/C3)-1)*800</f>
        <v>134.31903056169486</v>
      </c>
      <c r="G18" s="68"/>
      <c r="H18" s="144">
        <v>54.461333333333329</v>
      </c>
      <c r="I18" s="43">
        <f t="shared" si="0"/>
        <v>188.78036389502819</v>
      </c>
    </row>
    <row r="19" spans="1:10" s="125" customFormat="1">
      <c r="A19" s="45" t="s">
        <v>16</v>
      </c>
      <c r="B19" s="117" t="s">
        <v>157</v>
      </c>
      <c r="C19" s="107">
        <v>1.8400462962962962E-2</v>
      </c>
      <c r="D19" s="16" t="s">
        <v>60</v>
      </c>
      <c r="F19" s="42">
        <f>((C19/C3)-1)*800</f>
        <v>169.31636308208215</v>
      </c>
      <c r="G19" s="68"/>
      <c r="H19" s="144">
        <v>54.461333333333329</v>
      </c>
      <c r="I19" s="43">
        <f t="shared" si="0"/>
        <v>223.77769641541548</v>
      </c>
    </row>
    <row r="20" spans="1:10" s="125" customFormat="1">
      <c r="A20" s="45" t="s">
        <v>17</v>
      </c>
      <c r="B20" s="117" t="s">
        <v>36</v>
      </c>
      <c r="C20" s="107">
        <v>1.8594907407407407E-2</v>
      </c>
      <c r="D20" s="16" t="s">
        <v>67</v>
      </c>
      <c r="F20" s="42">
        <f>((C20/C3)-1)*800</f>
        <v>179.55948479536625</v>
      </c>
      <c r="G20" s="68"/>
      <c r="H20" s="144">
        <v>54.461333333333329</v>
      </c>
      <c r="I20" s="43">
        <f t="shared" si="0"/>
        <v>234.02081812869957</v>
      </c>
    </row>
    <row r="21" spans="1:10" s="125" customFormat="1">
      <c r="A21" s="45" t="s">
        <v>18</v>
      </c>
      <c r="B21" s="117" t="s">
        <v>272</v>
      </c>
      <c r="C21" s="107">
        <v>1.898611111111111E-2</v>
      </c>
      <c r="D21" s="16" t="s">
        <v>65</v>
      </c>
      <c r="F21" s="42">
        <f>((C21/C3)-1)*800</f>
        <v>200.16767014709239</v>
      </c>
      <c r="G21" s="68"/>
      <c r="H21" s="144">
        <v>54.461333333333329</v>
      </c>
      <c r="I21" s="43">
        <f t="shared" si="0"/>
        <v>254.62900348042572</v>
      </c>
    </row>
    <row r="22" spans="1:10" s="125" customFormat="1">
      <c r="A22" s="45" t="s">
        <v>21</v>
      </c>
      <c r="B22" s="117" t="s">
        <v>273</v>
      </c>
      <c r="C22" s="107">
        <v>2.0752314814814814E-2</v>
      </c>
      <c r="D22" s="16" t="s">
        <v>57</v>
      </c>
      <c r="F22" s="42">
        <f>((C22/C3)-1)*800</f>
        <v>293.20935904275592</v>
      </c>
      <c r="G22" s="68"/>
      <c r="H22" s="144">
        <v>54.461333333333329</v>
      </c>
      <c r="I22" s="43">
        <f t="shared" si="0"/>
        <v>347.67069237608928</v>
      </c>
    </row>
    <row r="23" spans="1:10">
      <c r="A23" s="45"/>
      <c r="B23" s="117"/>
      <c r="C23" s="40"/>
      <c r="D23" s="16"/>
      <c r="E23" s="88"/>
      <c r="F23" s="42"/>
      <c r="G23" s="68"/>
      <c r="I23" s="43"/>
      <c r="J23" s="88"/>
    </row>
    <row r="24" spans="1:10">
      <c r="A24" s="45"/>
      <c r="B24" s="38"/>
      <c r="C24" s="40"/>
      <c r="D24" s="88"/>
      <c r="E24" s="88"/>
      <c r="F24" s="38"/>
      <c r="G24" s="45"/>
      <c r="I24" s="38"/>
      <c r="J24" s="88"/>
    </row>
    <row r="25" spans="1:10">
      <c r="A25" s="45"/>
      <c r="B25" s="38"/>
      <c r="C25" s="40"/>
      <c r="D25" s="88"/>
      <c r="E25" s="88"/>
      <c r="F25" s="38"/>
      <c r="G25" s="45"/>
      <c r="I25" s="38"/>
      <c r="J25" s="88"/>
    </row>
    <row r="26" spans="1:10">
      <c r="A26" s="45"/>
      <c r="B26" s="5" t="s">
        <v>41</v>
      </c>
      <c r="C26" s="7" t="s">
        <v>285</v>
      </c>
      <c r="D26" s="88"/>
      <c r="E26" s="88"/>
      <c r="F26" s="38"/>
      <c r="G26" s="45"/>
      <c r="H26" s="143" t="s">
        <v>276</v>
      </c>
      <c r="I26" s="81" t="s">
        <v>73</v>
      </c>
      <c r="J26" s="88"/>
    </row>
    <row r="27" spans="1:10">
      <c r="A27" s="45"/>
      <c r="B27" s="39"/>
      <c r="C27" s="47"/>
      <c r="D27" s="88"/>
      <c r="E27" s="88"/>
      <c r="F27" s="38"/>
      <c r="G27" s="45"/>
      <c r="H27" s="144">
        <f>SUM(G28:G37)/3.75</f>
        <v>40.783999999999999</v>
      </c>
      <c r="I27" s="46"/>
      <c r="J27" s="88"/>
    </row>
    <row r="28" spans="1:10">
      <c r="A28" s="45" t="s">
        <v>0</v>
      </c>
      <c r="B28" s="117" t="s">
        <v>135</v>
      </c>
      <c r="C28" s="107">
        <v>1.9930555555555556E-2</v>
      </c>
      <c r="D28" s="16" t="s">
        <v>56</v>
      </c>
      <c r="E28" s="88"/>
      <c r="F28" s="42">
        <f>((C28/C28)-1)*800</f>
        <v>0</v>
      </c>
      <c r="G28" s="68"/>
      <c r="H28" s="144">
        <v>40.783999999999999</v>
      </c>
      <c r="I28" s="43">
        <f t="shared" ref="I28:I48" si="1">F28+H28</f>
        <v>40.783999999999999</v>
      </c>
      <c r="J28" s="88"/>
    </row>
    <row r="29" spans="1:10">
      <c r="A29" s="45" t="s">
        <v>1</v>
      </c>
      <c r="B29" s="117" t="s">
        <v>82</v>
      </c>
      <c r="C29" s="107">
        <v>1.9979166666666666E-2</v>
      </c>
      <c r="D29" s="16" t="s">
        <v>56</v>
      </c>
      <c r="E29" s="38"/>
      <c r="F29" s="42">
        <f>((C29/C28)-1)*800</f>
        <v>1.9512195121951237</v>
      </c>
      <c r="G29" s="68">
        <v>40.39</v>
      </c>
      <c r="H29" s="144">
        <v>40.783999999999999</v>
      </c>
      <c r="I29" s="43">
        <f t="shared" si="1"/>
        <v>42.735219512195123</v>
      </c>
      <c r="J29" s="38"/>
    </row>
    <row r="30" spans="1:10">
      <c r="A30" s="45" t="s">
        <v>2</v>
      </c>
      <c r="B30" s="117" t="s">
        <v>77</v>
      </c>
      <c r="C30" s="107">
        <v>2.0347222222222221E-2</v>
      </c>
      <c r="D30" s="16" t="s">
        <v>65</v>
      </c>
      <c r="E30" s="88"/>
      <c r="F30" s="42">
        <f>((C30/C28)-1)*800</f>
        <v>16.724738675958228</v>
      </c>
      <c r="G30" s="69"/>
      <c r="H30" s="144">
        <v>40.783999999999999</v>
      </c>
      <c r="I30" s="43">
        <f t="shared" si="1"/>
        <v>57.508738675958227</v>
      </c>
      <c r="J30" s="88"/>
    </row>
    <row r="31" spans="1:10">
      <c r="A31" s="45" t="s">
        <v>3</v>
      </c>
      <c r="B31" s="117" t="s">
        <v>90</v>
      </c>
      <c r="C31" s="107">
        <v>2.045949074074074E-2</v>
      </c>
      <c r="D31" s="16" t="s">
        <v>56</v>
      </c>
      <c r="E31" s="88"/>
      <c r="F31" s="42">
        <f>((C31/C28)-1)*800</f>
        <v>21.231126596980232</v>
      </c>
      <c r="G31" s="68"/>
      <c r="H31" s="144">
        <v>40.783999999999999</v>
      </c>
      <c r="I31" s="43">
        <f t="shared" si="1"/>
        <v>62.015126596980231</v>
      </c>
      <c r="J31" s="88"/>
    </row>
    <row r="32" spans="1:10">
      <c r="A32" s="45" t="s">
        <v>4</v>
      </c>
      <c r="B32" s="117" t="s">
        <v>115</v>
      </c>
      <c r="C32" s="107">
        <v>2.0467592592592593E-2</v>
      </c>
      <c r="D32" s="16" t="s">
        <v>62</v>
      </c>
      <c r="E32" s="31"/>
      <c r="F32" s="42">
        <f>((C32/C28)-1)*800</f>
        <v>21.556329849012812</v>
      </c>
      <c r="G32" s="68">
        <v>56.09</v>
      </c>
      <c r="H32" s="144">
        <v>40.783999999999999</v>
      </c>
      <c r="I32" s="43">
        <f t="shared" si="1"/>
        <v>62.340329849012811</v>
      </c>
      <c r="J32" s="31"/>
    </row>
    <row r="33" spans="1:10">
      <c r="A33" s="45" t="s">
        <v>5</v>
      </c>
      <c r="B33" s="117" t="s">
        <v>277</v>
      </c>
      <c r="C33" s="107">
        <v>2.0630787037037034E-2</v>
      </c>
      <c r="D33" s="16" t="s">
        <v>55</v>
      </c>
      <c r="E33" s="88"/>
      <c r="F33" s="42">
        <f>((C33/C28)-1)*800</f>
        <v>28.106852497096213</v>
      </c>
      <c r="G33" s="68"/>
      <c r="H33" s="144">
        <v>40.783999999999999</v>
      </c>
      <c r="I33" s="43">
        <f t="shared" si="1"/>
        <v>68.890852497096205</v>
      </c>
      <c r="J33" s="88"/>
    </row>
    <row r="34" spans="1:10">
      <c r="A34" s="45" t="s">
        <v>6</v>
      </c>
      <c r="B34" s="117" t="s">
        <v>75</v>
      </c>
      <c r="C34" s="107">
        <v>2.0686342592592593E-2</v>
      </c>
      <c r="D34" s="16" t="s">
        <v>65</v>
      </c>
      <c r="E34" s="31"/>
      <c r="F34" s="42">
        <f>((C34/C28)-1)*800</f>
        <v>30.336817653890868</v>
      </c>
      <c r="G34" s="68">
        <v>56.46</v>
      </c>
      <c r="H34" s="144">
        <v>40.783999999999999</v>
      </c>
      <c r="I34" s="43">
        <f t="shared" si="1"/>
        <v>71.120817653890867</v>
      </c>
      <c r="J34" s="31"/>
    </row>
    <row r="35" spans="1:10">
      <c r="A35" s="45" t="s">
        <v>7</v>
      </c>
      <c r="B35" s="117" t="s">
        <v>76</v>
      </c>
      <c r="C35" s="107">
        <v>2.0839120370370372E-2</v>
      </c>
      <c r="D35" s="16" t="s">
        <v>55</v>
      </c>
      <c r="E35" s="31"/>
      <c r="F35" s="42">
        <f>((C35/C28)-1)*800</f>
        <v>36.469221835075594</v>
      </c>
      <c r="G35" s="68"/>
      <c r="H35" s="144">
        <v>40.783999999999999</v>
      </c>
      <c r="I35" s="43">
        <f t="shared" si="1"/>
        <v>77.253221835075593</v>
      </c>
      <c r="J35" s="31"/>
    </row>
    <row r="36" spans="1:10">
      <c r="A36" s="45" t="s">
        <v>8</v>
      </c>
      <c r="B36" s="117" t="s">
        <v>79</v>
      </c>
      <c r="C36" s="107">
        <v>2.0872685185185189E-2</v>
      </c>
      <c r="D36" s="16" t="s">
        <v>54</v>
      </c>
      <c r="E36" s="88"/>
      <c r="F36" s="42">
        <f>((C36/C28)-1)*800</f>
        <v>37.816492450638961</v>
      </c>
      <c r="G36" s="68"/>
      <c r="H36" s="144">
        <v>40.783999999999999</v>
      </c>
      <c r="I36" s="43">
        <f t="shared" si="1"/>
        <v>78.600492450638967</v>
      </c>
      <c r="J36" s="88"/>
    </row>
    <row r="37" spans="1:10">
      <c r="A37" s="45" t="s">
        <v>9</v>
      </c>
      <c r="B37" s="117" t="s">
        <v>94</v>
      </c>
      <c r="C37" s="107">
        <v>2.1276620370370369E-2</v>
      </c>
      <c r="D37" s="16" t="s">
        <v>58</v>
      </c>
      <c r="E37" s="88"/>
      <c r="F37" s="42">
        <f>((C37/C28)-1)*800</f>
        <v>54.030197444831529</v>
      </c>
      <c r="G37" s="68"/>
      <c r="H37" s="144">
        <v>40.783999999999999</v>
      </c>
      <c r="I37" s="43">
        <f t="shared" si="1"/>
        <v>94.814197444831535</v>
      </c>
      <c r="J37" s="88"/>
    </row>
    <row r="38" spans="1:10">
      <c r="A38" s="45" t="s">
        <v>10</v>
      </c>
      <c r="B38" s="117" t="s">
        <v>240</v>
      </c>
      <c r="C38" s="107">
        <v>2.1584490740740741E-2</v>
      </c>
      <c r="D38" s="16" t="s">
        <v>65</v>
      </c>
      <c r="E38" s="88"/>
      <c r="F38" s="42">
        <f>((C38/C28)-1)*800</f>
        <v>66.387921022067431</v>
      </c>
      <c r="G38" s="68"/>
      <c r="H38" s="144">
        <v>40.783999999999999</v>
      </c>
      <c r="I38" s="43">
        <f t="shared" si="1"/>
        <v>107.17192102206744</v>
      </c>
      <c r="J38" s="88"/>
    </row>
    <row r="39" spans="1:10">
      <c r="A39" s="45" t="s">
        <v>11</v>
      </c>
      <c r="B39" s="117" t="s">
        <v>83</v>
      </c>
      <c r="C39" s="107">
        <v>2.1861111111111112E-2</v>
      </c>
      <c r="D39" s="16" t="s">
        <v>57</v>
      </c>
      <c r="E39" s="88"/>
      <c r="F39" s="42">
        <f>((C39/C28)-1)*800</f>
        <v>77.491289198606239</v>
      </c>
      <c r="G39" s="68"/>
      <c r="H39" s="144">
        <v>40.783999999999999</v>
      </c>
      <c r="I39" s="43">
        <f t="shared" si="1"/>
        <v>118.27528919860623</v>
      </c>
      <c r="J39" s="88"/>
    </row>
    <row r="40" spans="1:10">
      <c r="A40" s="45" t="s">
        <v>12</v>
      </c>
      <c r="B40" s="117" t="s">
        <v>138</v>
      </c>
      <c r="C40" s="107">
        <v>2.1886574074074072E-2</v>
      </c>
      <c r="D40" s="16" t="s">
        <v>65</v>
      </c>
      <c r="E40" s="88"/>
      <c r="F40" s="42">
        <f>((C40/C28)-1)*800</f>
        <v>78.513356562137034</v>
      </c>
      <c r="G40" s="68"/>
      <c r="H40" s="144">
        <v>40.783999999999999</v>
      </c>
      <c r="I40" s="43">
        <f t="shared" si="1"/>
        <v>119.29735656213703</v>
      </c>
      <c r="J40" s="88"/>
    </row>
    <row r="41" spans="1:10">
      <c r="A41" s="45" t="s">
        <v>13</v>
      </c>
      <c r="B41" s="117" t="s">
        <v>279</v>
      </c>
      <c r="C41" s="107">
        <v>2.2498842592592591E-2</v>
      </c>
      <c r="D41" s="16" t="s">
        <v>68</v>
      </c>
      <c r="E41" s="31"/>
      <c r="F41" s="42">
        <f>((C41/C28)-1)*800</f>
        <v>103.0894308943088</v>
      </c>
      <c r="G41" s="68"/>
      <c r="H41" s="144">
        <v>40.783999999999999</v>
      </c>
      <c r="I41" s="43">
        <f t="shared" si="1"/>
        <v>143.8734308943088</v>
      </c>
      <c r="J41" s="31"/>
    </row>
    <row r="42" spans="1:10">
      <c r="A42" s="45" t="s">
        <v>14</v>
      </c>
      <c r="B42" s="117" t="s">
        <v>84</v>
      </c>
      <c r="C42" s="107">
        <v>2.2569444444444444E-2</v>
      </c>
      <c r="D42" s="16" t="s">
        <v>59</v>
      </c>
      <c r="E42" s="88"/>
      <c r="F42" s="42">
        <f>((C42/C28)-1)*800</f>
        <v>105.92334494773522</v>
      </c>
      <c r="G42" s="68"/>
      <c r="H42" s="144">
        <v>40.783999999999999</v>
      </c>
      <c r="I42" s="43">
        <f t="shared" si="1"/>
        <v>146.70734494773521</v>
      </c>
      <c r="J42" s="88"/>
    </row>
    <row r="43" spans="1:10">
      <c r="A43" s="45" t="s">
        <v>15</v>
      </c>
      <c r="B43" s="117" t="s">
        <v>95</v>
      </c>
      <c r="C43" s="107">
        <v>2.2841435185185183E-2</v>
      </c>
      <c r="D43" s="16" t="s">
        <v>55</v>
      </c>
      <c r="E43" s="88"/>
      <c r="F43" s="42">
        <f>((C43/C28)-1)*800</f>
        <v>116.84088269454111</v>
      </c>
      <c r="G43" s="68"/>
      <c r="H43" s="144">
        <v>40.783999999999999</v>
      </c>
      <c r="I43" s="43">
        <f t="shared" si="1"/>
        <v>157.6248826945411</v>
      </c>
      <c r="J43" s="88"/>
    </row>
    <row r="44" spans="1:10">
      <c r="A44" s="45" t="s">
        <v>16</v>
      </c>
      <c r="B44" s="117" t="s">
        <v>278</v>
      </c>
      <c r="C44" s="107">
        <v>2.2864583333333331E-2</v>
      </c>
      <c r="D44" s="16" t="s">
        <v>65</v>
      </c>
      <c r="E44" s="88"/>
      <c r="F44" s="42">
        <f>((C44/C28)-1)*800</f>
        <v>117.77003484320545</v>
      </c>
      <c r="G44" s="68"/>
      <c r="H44" s="144">
        <v>40.783999999999999</v>
      </c>
      <c r="I44" s="43">
        <f t="shared" si="1"/>
        <v>158.55403484320544</v>
      </c>
      <c r="J44" s="88"/>
    </row>
    <row r="45" spans="1:10">
      <c r="A45" s="45" t="s">
        <v>17</v>
      </c>
      <c r="B45" s="117" t="s">
        <v>137</v>
      </c>
      <c r="C45" s="107">
        <v>2.2931712962962966E-2</v>
      </c>
      <c r="D45" s="16" t="s">
        <v>67</v>
      </c>
      <c r="E45" s="88"/>
      <c r="F45" s="42">
        <f>((C45/C28)-1)*800</f>
        <v>120.46457607433237</v>
      </c>
      <c r="G45" s="68"/>
      <c r="H45" s="144">
        <v>40.783999999999999</v>
      </c>
      <c r="I45" s="43">
        <f t="shared" si="1"/>
        <v>161.24857607433236</v>
      </c>
      <c r="J45" s="88"/>
    </row>
    <row r="46" spans="1:10">
      <c r="A46" s="45" t="s">
        <v>18</v>
      </c>
      <c r="B46" s="117" t="s">
        <v>136</v>
      </c>
      <c r="C46" s="107">
        <v>2.3097222222222224E-2</v>
      </c>
      <c r="D46" s="16" t="s">
        <v>54</v>
      </c>
      <c r="E46" s="88"/>
      <c r="F46" s="42">
        <f>((C46/C28)-1)*800</f>
        <v>127.10801393728221</v>
      </c>
      <c r="G46" s="68"/>
      <c r="H46" s="144">
        <v>40.783999999999999</v>
      </c>
      <c r="I46" s="43">
        <f t="shared" si="1"/>
        <v>167.8920139372822</v>
      </c>
      <c r="J46" s="88"/>
    </row>
    <row r="47" spans="1:10">
      <c r="A47" s="45" t="s">
        <v>21</v>
      </c>
      <c r="B47" s="117" t="s">
        <v>280</v>
      </c>
      <c r="C47" s="107">
        <v>2.3106481481481481E-2</v>
      </c>
      <c r="D47" s="16" t="s">
        <v>67</v>
      </c>
      <c r="F47" s="42">
        <f>((C47/C28)-1)*800</f>
        <v>127.47967479674801</v>
      </c>
      <c r="H47" s="144">
        <v>40.783999999999999</v>
      </c>
      <c r="I47" s="43">
        <f t="shared" si="1"/>
        <v>168.26367479674801</v>
      </c>
    </row>
    <row r="48" spans="1:10">
      <c r="A48" s="45" t="s">
        <v>22</v>
      </c>
      <c r="B48" s="117" t="s">
        <v>283</v>
      </c>
      <c r="C48" s="107">
        <v>2.5089120370370369E-2</v>
      </c>
      <c r="D48" s="16" t="s">
        <v>58</v>
      </c>
      <c r="F48" s="42">
        <f>((C48/C28)-1)*800</f>
        <v>207.06155632984888</v>
      </c>
      <c r="H48" s="144">
        <v>40.783999999999999</v>
      </c>
      <c r="I48" s="43">
        <f t="shared" si="1"/>
        <v>247.84555632984888</v>
      </c>
    </row>
    <row r="49" spans="2:2">
      <c r="B49" s="117"/>
    </row>
    <row r="51" spans="2:2">
      <c r="B51" s="117"/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workbookViewId="0">
      <selection activeCell="K1" sqref="K1"/>
    </sheetView>
  </sheetViews>
  <sheetFormatPr defaultColWidth="11.125" defaultRowHeight="15.75"/>
  <cols>
    <col min="1" max="1" width="7.5" customWidth="1"/>
    <col min="2" max="2" width="22.125" customWidth="1"/>
    <col min="7" max="7" width="11.125" style="37"/>
  </cols>
  <sheetData>
    <row r="1" spans="1:14">
      <c r="A1" s="45"/>
      <c r="B1" s="38" t="s">
        <v>42</v>
      </c>
      <c r="C1" s="5" t="s">
        <v>301</v>
      </c>
      <c r="D1" s="37"/>
      <c r="E1" s="37"/>
      <c r="F1" s="38"/>
      <c r="G1" s="38"/>
      <c r="H1" s="37"/>
      <c r="I1" s="38"/>
    </row>
    <row r="2" spans="1:14">
      <c r="A2" s="45"/>
      <c r="B2" s="38"/>
      <c r="C2" s="38"/>
      <c r="D2" s="37"/>
      <c r="E2" s="37"/>
      <c r="F2" s="38"/>
      <c r="G2" s="38"/>
      <c r="H2" s="52">
        <f>SUM(G3:G13)/3.75</f>
        <v>61.437333333333328</v>
      </c>
      <c r="I2" s="46"/>
      <c r="N2" s="8"/>
    </row>
    <row r="3" spans="1:14">
      <c r="A3" s="45" t="s">
        <v>0</v>
      </c>
      <c r="B3" t="s">
        <v>167</v>
      </c>
      <c r="C3" s="3">
        <v>1.5587962962962963E-2</v>
      </c>
      <c r="D3" s="2" t="s">
        <v>54</v>
      </c>
      <c r="E3" s="37"/>
      <c r="F3" s="42">
        <f>((C3/C3)-1)*800</f>
        <v>0</v>
      </c>
      <c r="G3" s="42">
        <v>64.52</v>
      </c>
      <c r="H3" s="52">
        <v>61.437333333333328</v>
      </c>
      <c r="I3" s="43">
        <f t="shared" ref="I3:I24" si="0">F3+H3</f>
        <v>61.437333333333328</v>
      </c>
      <c r="K3" s="6"/>
      <c r="N3" s="9"/>
    </row>
    <row r="4" spans="1:14" s="5" customFormat="1">
      <c r="A4" s="83" t="s">
        <v>1</v>
      </c>
      <c r="B4" s="5" t="s">
        <v>89</v>
      </c>
      <c r="C4" s="3">
        <v>1.5952546296296298E-2</v>
      </c>
      <c r="D4" s="16" t="s">
        <v>59</v>
      </c>
      <c r="F4" s="6">
        <f>((C4/C3)-1)*800</f>
        <v>18.711018711018745</v>
      </c>
      <c r="G4" s="6">
        <v>72.38</v>
      </c>
      <c r="H4" s="4">
        <v>61.437333333333328</v>
      </c>
      <c r="I4" s="10">
        <f t="shared" si="0"/>
        <v>80.148352044352066</v>
      </c>
      <c r="K4" s="6"/>
      <c r="N4" s="10"/>
    </row>
    <row r="5" spans="1:14">
      <c r="A5" s="45" t="s">
        <v>2</v>
      </c>
      <c r="B5" s="5" t="s">
        <v>168</v>
      </c>
      <c r="C5" s="3">
        <v>1.6212962962962964E-2</v>
      </c>
      <c r="D5" s="16" t="s">
        <v>65</v>
      </c>
      <c r="E5" s="31"/>
      <c r="F5" s="42">
        <f>((C5/C3)-1)*800</f>
        <v>32.076032076032135</v>
      </c>
      <c r="G5" s="42">
        <v>93.49</v>
      </c>
      <c r="H5" s="52">
        <v>61.437333333333328</v>
      </c>
      <c r="I5" s="43">
        <f t="shared" si="0"/>
        <v>93.513365409365463</v>
      </c>
      <c r="K5" s="6"/>
      <c r="N5" s="9"/>
    </row>
    <row r="6" spans="1:14" s="13" customFormat="1">
      <c r="A6" s="83" t="s">
        <v>3</v>
      </c>
      <c r="B6" s="5" t="s">
        <v>169</v>
      </c>
      <c r="C6" s="3">
        <v>1.6292824074074074E-2</v>
      </c>
      <c r="D6" s="2" t="s">
        <v>68</v>
      </c>
      <c r="E6" s="37"/>
      <c r="F6" s="42">
        <f>((C6/C3)-1)*800</f>
        <v>36.174636174636099</v>
      </c>
      <c r="G6" s="42"/>
      <c r="H6" s="52">
        <v>61.437333333333328</v>
      </c>
      <c r="I6" s="43">
        <f t="shared" si="0"/>
        <v>97.611969507969434</v>
      </c>
      <c r="K6" s="14"/>
      <c r="L6"/>
      <c r="M6"/>
      <c r="N6" s="9"/>
    </row>
    <row r="7" spans="1:14" s="13" customFormat="1">
      <c r="A7" s="45" t="s">
        <v>4</v>
      </c>
      <c r="B7" s="5" t="s">
        <v>293</v>
      </c>
      <c r="C7" s="3">
        <v>1.636574074074074E-2</v>
      </c>
      <c r="D7" s="2" t="s">
        <v>56</v>
      </c>
      <c r="E7" s="37"/>
      <c r="F7" s="42">
        <f>((C7/C3)-1)*800</f>
        <v>39.916839916839919</v>
      </c>
      <c r="G7" s="42"/>
      <c r="H7" s="52">
        <v>61.437333333333328</v>
      </c>
      <c r="I7" s="43">
        <f t="shared" si="0"/>
        <v>101.35417325017325</v>
      </c>
      <c r="K7" s="14"/>
      <c r="L7"/>
      <c r="M7"/>
      <c r="N7" s="9"/>
    </row>
    <row r="8" spans="1:14" s="13" customFormat="1">
      <c r="A8" s="83" t="s">
        <v>5</v>
      </c>
      <c r="B8" s="5" t="s">
        <v>172</v>
      </c>
      <c r="C8" s="3">
        <v>1.6815972222222222E-2</v>
      </c>
      <c r="D8" s="2" t="s">
        <v>68</v>
      </c>
      <c r="E8" s="37"/>
      <c r="F8" s="42">
        <f>((C8/C3)-1)*800</f>
        <v>63.023463023463044</v>
      </c>
      <c r="G8" s="42"/>
      <c r="H8" s="52">
        <v>61.437333333333328</v>
      </c>
      <c r="I8" s="43">
        <f t="shared" si="0"/>
        <v>124.46079635679638</v>
      </c>
      <c r="K8" s="14"/>
      <c r="L8"/>
      <c r="M8"/>
      <c r="N8" s="9"/>
    </row>
    <row r="9" spans="1:14" s="13" customFormat="1">
      <c r="A9" s="45" t="s">
        <v>6</v>
      </c>
      <c r="B9" s="5" t="s">
        <v>295</v>
      </c>
      <c r="C9" s="3">
        <v>1.6906250000000001E-2</v>
      </c>
      <c r="D9" s="2" t="s">
        <v>54</v>
      </c>
      <c r="E9" s="37"/>
      <c r="F9" s="42">
        <f>((C9/C3)-1)*800</f>
        <v>67.656667656667764</v>
      </c>
      <c r="G9" s="42"/>
      <c r="H9" s="52">
        <v>61.437333333333328</v>
      </c>
      <c r="I9" s="43">
        <f t="shared" si="0"/>
        <v>129.09400099000109</v>
      </c>
      <c r="K9" s="14"/>
      <c r="L9"/>
      <c r="M9"/>
      <c r="N9" s="9"/>
    </row>
    <row r="10" spans="1:14" s="13" customFormat="1">
      <c r="A10" s="83" t="s">
        <v>7</v>
      </c>
      <c r="B10" s="5" t="s">
        <v>170</v>
      </c>
      <c r="C10" s="3">
        <v>1.7034722222222222E-2</v>
      </c>
      <c r="D10" s="2" t="s">
        <v>60</v>
      </c>
      <c r="E10" s="37"/>
      <c r="F10" s="42">
        <f>((C10/C3)-1)*800</f>
        <v>74.25007425007415</v>
      </c>
      <c r="G10" s="42"/>
      <c r="H10" s="52">
        <v>61.437333333333328</v>
      </c>
      <c r="I10" s="43">
        <f t="shared" si="0"/>
        <v>135.68740758340749</v>
      </c>
      <c r="K10" s="14"/>
      <c r="L10"/>
      <c r="M10"/>
      <c r="N10" s="9"/>
    </row>
    <row r="11" spans="1:14" s="13" customFormat="1">
      <c r="A11" s="45" t="s">
        <v>8</v>
      </c>
      <c r="B11" s="5" t="s">
        <v>294</v>
      </c>
      <c r="C11" s="3">
        <v>1.7283564814814814E-2</v>
      </c>
      <c r="D11" s="2" t="s">
        <v>67</v>
      </c>
      <c r="E11" s="37"/>
      <c r="F11" s="42">
        <f>((C11/C3)-1)*800</f>
        <v>87.021087021086885</v>
      </c>
      <c r="G11" s="42"/>
      <c r="H11" s="52">
        <v>61.437333333333328</v>
      </c>
      <c r="I11" s="43">
        <f t="shared" si="0"/>
        <v>148.45842035442021</v>
      </c>
      <c r="K11" s="14"/>
      <c r="L11"/>
      <c r="M11"/>
      <c r="N11" s="9"/>
    </row>
    <row r="12" spans="1:14">
      <c r="A12" s="83" t="s">
        <v>9</v>
      </c>
      <c r="B12" s="5" t="s">
        <v>212</v>
      </c>
      <c r="C12" s="3">
        <v>1.7435185185185186E-2</v>
      </c>
      <c r="D12" s="16" t="s">
        <v>58</v>
      </c>
      <c r="E12" s="31"/>
      <c r="F12" s="42">
        <f>((C12/C3)-1)*800</f>
        <v>94.802494802494763</v>
      </c>
      <c r="G12" s="42"/>
      <c r="H12" s="52">
        <v>61.437333333333328</v>
      </c>
      <c r="I12" s="43">
        <f t="shared" si="0"/>
        <v>156.23982813582808</v>
      </c>
      <c r="K12" s="6"/>
      <c r="N12" s="9"/>
    </row>
    <row r="13" spans="1:14" s="13" customFormat="1">
      <c r="A13" s="45" t="s">
        <v>10</v>
      </c>
      <c r="B13" s="5" t="s">
        <v>213</v>
      </c>
      <c r="C13" s="3">
        <v>1.7552083333333333E-2</v>
      </c>
      <c r="D13" s="2" t="s">
        <v>58</v>
      </c>
      <c r="E13" s="37"/>
      <c r="F13" s="42">
        <f>((C13/C3)-1)*800</f>
        <v>100.80190080190067</v>
      </c>
      <c r="G13" s="42"/>
      <c r="H13" s="52">
        <v>61.437333333333328</v>
      </c>
      <c r="I13" s="43">
        <f t="shared" si="0"/>
        <v>162.239234135234</v>
      </c>
      <c r="K13" s="14"/>
      <c r="L13"/>
      <c r="M13"/>
      <c r="N13" s="9"/>
    </row>
    <row r="14" spans="1:14">
      <c r="A14" s="83" t="s">
        <v>11</v>
      </c>
      <c r="B14" s="5" t="s">
        <v>174</v>
      </c>
      <c r="C14" s="3">
        <v>1.7818287037037039E-2</v>
      </c>
      <c r="D14" s="2" t="s">
        <v>60</v>
      </c>
      <c r="E14" s="37"/>
      <c r="F14" s="42">
        <f>((C14/C3)-1)*800</f>
        <v>114.46391446391448</v>
      </c>
      <c r="G14" s="42"/>
      <c r="H14" s="52">
        <v>61.437333333333328</v>
      </c>
      <c r="I14" s="43">
        <f t="shared" si="0"/>
        <v>175.90124779724781</v>
      </c>
      <c r="K14" s="6"/>
      <c r="N14" s="9"/>
    </row>
    <row r="15" spans="1:14" s="13" customFormat="1">
      <c r="A15" s="45" t="s">
        <v>12</v>
      </c>
      <c r="B15" s="5" t="s">
        <v>211</v>
      </c>
      <c r="C15" s="3">
        <v>1.7870370370370373E-2</v>
      </c>
      <c r="D15" s="16" t="s">
        <v>58</v>
      </c>
      <c r="E15" s="31"/>
      <c r="F15" s="42">
        <f>((C15/C3)-1)*800</f>
        <v>117.13691713691733</v>
      </c>
      <c r="G15" s="42"/>
      <c r="H15" s="52">
        <v>61.437333333333328</v>
      </c>
      <c r="I15" s="43">
        <f t="shared" si="0"/>
        <v>178.57425047025066</v>
      </c>
      <c r="K15" s="14"/>
      <c r="L15"/>
      <c r="M15"/>
      <c r="N15" s="9"/>
    </row>
    <row r="16" spans="1:14">
      <c r="A16" s="83" t="s">
        <v>13</v>
      </c>
      <c r="B16" s="5" t="s">
        <v>173</v>
      </c>
      <c r="C16" s="3">
        <v>1.7890046296296296E-2</v>
      </c>
      <c r="D16" s="16" t="s">
        <v>58</v>
      </c>
      <c r="E16" s="31"/>
      <c r="F16" s="42">
        <f>((C16/C3)-1)*800</f>
        <v>118.14671814671804</v>
      </c>
      <c r="G16" s="42"/>
      <c r="H16" s="52">
        <v>61.437333333333328</v>
      </c>
      <c r="I16" s="43">
        <f t="shared" si="0"/>
        <v>179.58405148005136</v>
      </c>
      <c r="K16" s="6"/>
      <c r="N16" s="9"/>
    </row>
    <row r="17" spans="1:14" s="13" customFormat="1">
      <c r="A17" s="45" t="s">
        <v>14</v>
      </c>
      <c r="B17" s="5" t="s">
        <v>296</v>
      </c>
      <c r="C17" s="3">
        <v>1.8160879629629631E-2</v>
      </c>
      <c r="D17" s="16" t="s">
        <v>55</v>
      </c>
      <c r="E17" s="37"/>
      <c r="F17" s="42">
        <f>((C17/C3)-1)*800</f>
        <v>132.04633204633217</v>
      </c>
      <c r="G17" s="42"/>
      <c r="H17" s="52">
        <v>61.437333333333328</v>
      </c>
      <c r="I17" s="43">
        <f t="shared" si="0"/>
        <v>193.4836653796655</v>
      </c>
      <c r="K17" s="14"/>
      <c r="L17"/>
      <c r="M17"/>
      <c r="N17" s="9"/>
    </row>
    <row r="18" spans="1:14" s="13" customFormat="1">
      <c r="A18" s="83" t="s">
        <v>15</v>
      </c>
      <c r="B18" s="5" t="s">
        <v>220</v>
      </c>
      <c r="C18" s="3">
        <v>1.8230324074074072E-2</v>
      </c>
      <c r="D18" s="16" t="s">
        <v>67</v>
      </c>
      <c r="E18" s="37"/>
      <c r="F18" s="42">
        <f>((C18/C3)-1)*800</f>
        <v>135.61033561033557</v>
      </c>
      <c r="G18" s="42"/>
      <c r="H18" s="52">
        <v>61.437333333333328</v>
      </c>
      <c r="I18" s="43">
        <f t="shared" si="0"/>
        <v>197.0476689436689</v>
      </c>
      <c r="K18" s="14"/>
      <c r="L18"/>
      <c r="M18"/>
      <c r="N18" s="9"/>
    </row>
    <row r="19" spans="1:14">
      <c r="A19" s="45" t="s">
        <v>16</v>
      </c>
      <c r="B19" s="5" t="s">
        <v>223</v>
      </c>
      <c r="C19" s="3">
        <v>1.8304398148148149E-2</v>
      </c>
      <c r="D19" s="2" t="s">
        <v>67</v>
      </c>
      <c r="E19" s="37"/>
      <c r="F19" s="42">
        <f>((C19/C3)-1)*800</f>
        <v>139.41193941193947</v>
      </c>
      <c r="G19" s="42"/>
      <c r="H19" s="52">
        <v>61.437333333333328</v>
      </c>
      <c r="I19" s="43">
        <f t="shared" si="0"/>
        <v>200.8492727452728</v>
      </c>
      <c r="K19" s="6"/>
      <c r="N19" s="9"/>
    </row>
    <row r="20" spans="1:14">
      <c r="A20" s="83" t="s">
        <v>17</v>
      </c>
      <c r="B20" s="5" t="s">
        <v>171</v>
      </c>
      <c r="C20" s="3">
        <v>1.8442129629629628E-2</v>
      </c>
      <c r="D20" s="16" t="s">
        <v>61</v>
      </c>
      <c r="E20" s="37"/>
      <c r="F20" s="42">
        <f>((C20/C3)-1)*800</f>
        <v>146.48054648054637</v>
      </c>
      <c r="G20" s="42"/>
      <c r="H20" s="52">
        <v>61.437333333333328</v>
      </c>
      <c r="I20" s="43">
        <f t="shared" si="0"/>
        <v>207.91787981387969</v>
      </c>
      <c r="K20" s="6"/>
      <c r="N20" s="9"/>
    </row>
    <row r="21" spans="1:14">
      <c r="A21" s="45" t="s">
        <v>18</v>
      </c>
      <c r="B21" s="5" t="s">
        <v>175</v>
      </c>
      <c r="C21" s="3">
        <v>2.0416666666666666E-2</v>
      </c>
      <c r="D21" s="16" t="s">
        <v>54</v>
      </c>
      <c r="E21" s="37"/>
      <c r="F21" s="42">
        <f>((C21/C3)-1)*800</f>
        <v>247.81704781704778</v>
      </c>
      <c r="G21" s="42"/>
      <c r="H21" s="52">
        <v>61.437333333333328</v>
      </c>
      <c r="I21" s="43">
        <f t="shared" si="0"/>
        <v>309.25438115038111</v>
      </c>
      <c r="K21" s="6"/>
      <c r="N21" s="9"/>
    </row>
    <row r="22" spans="1:14">
      <c r="A22" s="83" t="s">
        <v>21</v>
      </c>
      <c r="B22" s="5" t="s">
        <v>297</v>
      </c>
      <c r="C22" s="3">
        <v>2.1148148148148149E-2</v>
      </c>
      <c r="D22" s="16" t="s">
        <v>275</v>
      </c>
      <c r="E22" s="37"/>
      <c r="F22" s="42">
        <f>((C22/C3)-1)*800</f>
        <v>285.35788535788544</v>
      </c>
      <c r="G22" s="42"/>
      <c r="H22" s="52">
        <v>61.437333333333328</v>
      </c>
      <c r="I22" s="43">
        <f t="shared" si="0"/>
        <v>346.79521869121879</v>
      </c>
      <c r="K22" s="6"/>
      <c r="N22" s="9"/>
    </row>
    <row r="23" spans="1:14" s="13" customFormat="1">
      <c r="A23" s="45" t="s">
        <v>22</v>
      </c>
      <c r="B23" s="5" t="s">
        <v>298</v>
      </c>
      <c r="C23" s="3">
        <v>2.1533564814814814E-2</v>
      </c>
      <c r="D23" s="16" t="s">
        <v>67</v>
      </c>
      <c r="E23" s="31"/>
      <c r="F23" s="42">
        <f>((C23/C3)-1)*800</f>
        <v>305.13810513810517</v>
      </c>
      <c r="G23" s="42"/>
      <c r="H23" s="52">
        <v>61.437333333333328</v>
      </c>
      <c r="I23" s="43">
        <f t="shared" si="0"/>
        <v>366.57543847143847</v>
      </c>
      <c r="K23" s="14"/>
      <c r="L23"/>
      <c r="M23"/>
      <c r="N23" s="9"/>
    </row>
    <row r="24" spans="1:14">
      <c r="A24" s="83" t="s">
        <v>23</v>
      </c>
      <c r="B24" s="5" t="s">
        <v>299</v>
      </c>
      <c r="C24" s="3">
        <v>2.4674768518518519E-2</v>
      </c>
      <c r="D24" s="16" t="s">
        <v>68</v>
      </c>
      <c r="E24" s="37"/>
      <c r="F24" s="42">
        <f>((C24/C3)-1)*800</f>
        <v>466.34986634986649</v>
      </c>
      <c r="G24" s="42"/>
      <c r="H24" s="52">
        <v>61.437333333333328</v>
      </c>
      <c r="I24" s="43">
        <f t="shared" si="0"/>
        <v>527.78719968319979</v>
      </c>
      <c r="K24" s="6"/>
      <c r="N24" s="9"/>
    </row>
    <row r="25" spans="1:14">
      <c r="A25" s="45"/>
      <c r="B25" s="71"/>
      <c r="C25" s="40"/>
      <c r="D25" s="12"/>
      <c r="E25" s="2"/>
      <c r="F25" s="42"/>
      <c r="G25" s="2"/>
      <c r="H25" s="67"/>
      <c r="I25" s="43"/>
      <c r="K25" s="6"/>
      <c r="N25" s="9"/>
    </row>
    <row r="27" spans="1:14">
      <c r="A27" s="45"/>
      <c r="B27" s="38" t="s">
        <v>41</v>
      </c>
      <c r="C27" s="89" t="s">
        <v>301</v>
      </c>
      <c r="D27" s="37"/>
      <c r="E27" s="37"/>
      <c r="F27" s="38"/>
      <c r="G27" s="38"/>
      <c r="H27" s="37"/>
      <c r="I27" s="38"/>
      <c r="N27" s="8"/>
    </row>
    <row r="28" spans="1:14">
      <c r="A28" s="45"/>
      <c r="B28" s="39"/>
      <c r="C28" s="47"/>
      <c r="D28" s="37"/>
      <c r="E28" s="37"/>
      <c r="F28" s="38"/>
      <c r="G28" s="38"/>
      <c r="H28" s="52">
        <f>SUM(G29:G38)/3.75</f>
        <v>40.783999999999999</v>
      </c>
      <c r="I28" s="46"/>
      <c r="K28" s="6"/>
      <c r="N28" s="9"/>
    </row>
    <row r="29" spans="1:14" s="13" customFormat="1">
      <c r="A29" s="45" t="s">
        <v>0</v>
      </c>
      <c r="B29" t="s">
        <v>180</v>
      </c>
      <c r="C29" s="107">
        <v>1.6181712962962964E-2</v>
      </c>
      <c r="D29" s="16" t="s">
        <v>68</v>
      </c>
      <c r="E29" s="37"/>
      <c r="F29" s="42">
        <f>((C29/C29)-1)*800</f>
        <v>0</v>
      </c>
      <c r="G29" s="42">
        <v>40.39</v>
      </c>
      <c r="H29" s="52">
        <v>40.783999999999999</v>
      </c>
      <c r="I29" s="43">
        <f t="shared" ref="I29:I53" si="1">F29+H29</f>
        <v>40.783999999999999</v>
      </c>
      <c r="K29" s="94"/>
      <c r="L29" s="95"/>
      <c r="M29"/>
      <c r="N29" s="18"/>
    </row>
    <row r="30" spans="1:14" s="38" customFormat="1">
      <c r="A30" s="45" t="s">
        <v>1</v>
      </c>
      <c r="B30" t="s">
        <v>178</v>
      </c>
      <c r="C30" s="107">
        <v>1.6239583333333335E-2</v>
      </c>
      <c r="D30" s="16" t="s">
        <v>68</v>
      </c>
      <c r="F30" s="42">
        <f>((C30/C29)-1)*800</f>
        <v>2.8610256777055199</v>
      </c>
      <c r="G30" s="42">
        <v>56.46</v>
      </c>
      <c r="H30" s="52">
        <v>40.783999999999999</v>
      </c>
      <c r="I30" s="43">
        <f t="shared" si="1"/>
        <v>43.645025677705519</v>
      </c>
      <c r="K30" s="94"/>
      <c r="L30" s="95"/>
      <c r="N30" s="43"/>
    </row>
    <row r="31" spans="1:14">
      <c r="A31" s="45" t="s">
        <v>2</v>
      </c>
      <c r="B31" t="s">
        <v>286</v>
      </c>
      <c r="C31" s="107">
        <v>1.6247685185185188E-2</v>
      </c>
      <c r="D31" s="16" t="s">
        <v>55</v>
      </c>
      <c r="E31" s="37"/>
      <c r="F31" s="42">
        <f>((C31/C29)-1)*800</f>
        <v>3.2615692725842749</v>
      </c>
      <c r="G31" s="42"/>
      <c r="H31" s="52">
        <v>40.783999999999999</v>
      </c>
      <c r="I31" s="43">
        <f>F31+H31</f>
        <v>44.045569272584274</v>
      </c>
      <c r="K31" s="94"/>
      <c r="L31" s="95"/>
      <c r="N31" s="9"/>
    </row>
    <row r="32" spans="1:14" s="13" customFormat="1">
      <c r="A32" s="45" t="s">
        <v>3</v>
      </c>
      <c r="B32" t="s">
        <v>176</v>
      </c>
      <c r="C32" s="107">
        <v>1.6446759259259262E-2</v>
      </c>
      <c r="D32" s="16" t="s">
        <v>62</v>
      </c>
      <c r="E32" s="37"/>
      <c r="F32" s="42">
        <f>((C32/C29)-1)*800</f>
        <v>13.103497603891157</v>
      </c>
      <c r="G32" s="42"/>
      <c r="H32" s="52">
        <v>40.783999999999999</v>
      </c>
      <c r="I32" s="43">
        <f t="shared" si="1"/>
        <v>53.887497603891156</v>
      </c>
      <c r="K32" s="94"/>
      <c r="L32" s="95"/>
      <c r="M32"/>
      <c r="N32" s="18"/>
    </row>
    <row r="33" spans="1:14">
      <c r="A33" s="45" t="s">
        <v>4</v>
      </c>
      <c r="B33" t="s">
        <v>182</v>
      </c>
      <c r="C33" s="107">
        <v>1.6464120370370369E-2</v>
      </c>
      <c r="D33" s="16" t="s">
        <v>57</v>
      </c>
      <c r="E33" s="31"/>
      <c r="F33" s="42">
        <f>((C33/C29)-1)*800</f>
        <v>13.961805307202546</v>
      </c>
      <c r="G33" s="42"/>
      <c r="H33" s="52">
        <v>40.783999999999999</v>
      </c>
      <c r="I33" s="43">
        <f t="shared" si="1"/>
        <v>54.745805307202545</v>
      </c>
      <c r="K33" s="94"/>
      <c r="L33" s="95"/>
      <c r="N33" s="9"/>
    </row>
    <row r="34" spans="1:14" s="13" customFormat="1">
      <c r="A34" s="45" t="s">
        <v>5</v>
      </c>
      <c r="B34" t="s">
        <v>179</v>
      </c>
      <c r="C34" s="107">
        <v>1.6688657407407406E-2</v>
      </c>
      <c r="D34" s="16" t="s">
        <v>69</v>
      </c>
      <c r="E34" s="37"/>
      <c r="F34" s="42">
        <f>((C34/C29)-1)*800</f>
        <v>25.06258493669975</v>
      </c>
      <c r="G34" s="42"/>
      <c r="H34" s="52">
        <v>40.783999999999999</v>
      </c>
      <c r="I34" s="43">
        <f t="shared" si="1"/>
        <v>65.846584936699742</v>
      </c>
      <c r="K34" s="94"/>
      <c r="L34" s="95"/>
      <c r="M34"/>
      <c r="N34" s="18"/>
    </row>
    <row r="35" spans="1:14" s="13" customFormat="1">
      <c r="A35" s="45" t="s">
        <v>6</v>
      </c>
      <c r="B35" s="105" t="s">
        <v>184</v>
      </c>
      <c r="C35" s="107">
        <v>1.7291666666666667E-2</v>
      </c>
      <c r="D35" s="118" t="s">
        <v>56</v>
      </c>
      <c r="E35" s="31"/>
      <c r="F35" s="42">
        <f>((C35/C29)-1)*800</f>
        <v>54.874472498390681</v>
      </c>
      <c r="G35" s="42"/>
      <c r="H35" s="52">
        <v>40.783999999999999</v>
      </c>
      <c r="I35" s="43">
        <f t="shared" si="1"/>
        <v>95.65847249839068</v>
      </c>
      <c r="K35" s="94"/>
      <c r="L35" s="95"/>
      <c r="M35"/>
      <c r="N35" s="18"/>
    </row>
    <row r="36" spans="1:14">
      <c r="A36" s="45" t="s">
        <v>7</v>
      </c>
      <c r="B36" t="s">
        <v>177</v>
      </c>
      <c r="C36" s="107">
        <v>1.7428240740740741E-2</v>
      </c>
      <c r="D36" s="16" t="s">
        <v>64</v>
      </c>
      <c r="E36" s="31"/>
      <c r="F36" s="42">
        <f>((C36/C29)-1)*800</f>
        <v>61.626493097775459</v>
      </c>
      <c r="G36" s="42">
        <v>56.09</v>
      </c>
      <c r="H36" s="52">
        <v>40.783999999999999</v>
      </c>
      <c r="I36" s="43">
        <f t="shared" si="1"/>
        <v>102.41049309777546</v>
      </c>
      <c r="K36" s="94"/>
      <c r="L36" s="95"/>
      <c r="N36" s="9"/>
    </row>
    <row r="37" spans="1:14">
      <c r="A37" s="45" t="s">
        <v>8</v>
      </c>
      <c r="B37" t="s">
        <v>219</v>
      </c>
      <c r="C37" s="107">
        <v>1.7692129629629631E-2</v>
      </c>
      <c r="D37" s="16" t="s">
        <v>67</v>
      </c>
      <c r="E37" s="37"/>
      <c r="F37" s="42">
        <f>((C37/C29)-1)*800</f>
        <v>74.672770188112381</v>
      </c>
      <c r="G37" s="42"/>
      <c r="H37" s="52">
        <v>40.783999999999999</v>
      </c>
      <c r="I37" s="43">
        <f t="shared" si="1"/>
        <v>115.45677018811239</v>
      </c>
      <c r="K37" s="94"/>
      <c r="L37" s="95"/>
      <c r="N37" s="9"/>
    </row>
    <row r="38" spans="1:14">
      <c r="A38" s="45" t="s">
        <v>9</v>
      </c>
      <c r="B38" t="s">
        <v>181</v>
      </c>
      <c r="C38" s="107">
        <v>1.770601851851852E-2</v>
      </c>
      <c r="D38" s="16" t="s">
        <v>71</v>
      </c>
      <c r="E38" s="37"/>
      <c r="F38" s="42">
        <f>((C38/C29)-1)*800</f>
        <v>75.359416350761776</v>
      </c>
      <c r="G38" s="42"/>
      <c r="H38" s="52">
        <v>40.783999999999999</v>
      </c>
      <c r="I38" s="43">
        <f t="shared" si="1"/>
        <v>116.14341635076178</v>
      </c>
      <c r="K38" s="94"/>
      <c r="L38" s="95"/>
      <c r="N38" s="9"/>
    </row>
    <row r="39" spans="1:14" s="13" customFormat="1">
      <c r="A39" s="45" t="s">
        <v>10</v>
      </c>
      <c r="B39" s="5" t="s">
        <v>185</v>
      </c>
      <c r="C39" s="107">
        <v>1.7827546296296296E-2</v>
      </c>
      <c r="D39" s="16" t="s">
        <v>61</v>
      </c>
      <c r="E39" s="37"/>
      <c r="F39" s="42">
        <f>((C39/C29)-1)*800</f>
        <v>81.367570273943102</v>
      </c>
      <c r="G39" s="42"/>
      <c r="H39" s="52">
        <v>40.783999999999999</v>
      </c>
      <c r="I39" s="43">
        <f t="shared" si="1"/>
        <v>122.15157027394309</v>
      </c>
      <c r="K39" s="94"/>
      <c r="L39" s="95"/>
      <c r="M39"/>
      <c r="N39" s="18"/>
    </row>
    <row r="40" spans="1:14" s="13" customFormat="1">
      <c r="A40" s="45" t="s">
        <v>11</v>
      </c>
      <c r="B40" t="s">
        <v>187</v>
      </c>
      <c r="C40" s="107">
        <v>1.7851851851851851E-2</v>
      </c>
      <c r="D40" s="16" t="s">
        <v>57</v>
      </c>
      <c r="E40" s="105"/>
      <c r="F40" s="42">
        <f>((C40/C29)-1)*800</f>
        <v>82.569201058579367</v>
      </c>
      <c r="G40" s="42"/>
      <c r="H40" s="52">
        <v>40.783999999999999</v>
      </c>
      <c r="I40" s="43">
        <f t="shared" si="1"/>
        <v>123.35320105857937</v>
      </c>
      <c r="K40" s="94"/>
      <c r="L40" s="95"/>
      <c r="M40" s="105"/>
      <c r="N40" s="18"/>
    </row>
    <row r="41" spans="1:14" s="13" customFormat="1">
      <c r="A41" s="45" t="s">
        <v>12</v>
      </c>
      <c r="B41" s="5" t="s">
        <v>287</v>
      </c>
      <c r="C41" s="107">
        <v>1.7910879629629631E-2</v>
      </c>
      <c r="D41" s="16" t="s">
        <v>59</v>
      </c>
      <c r="E41" s="105"/>
      <c r="F41" s="42">
        <f>((C41/C29)-1)*800</f>
        <v>85.487447249839121</v>
      </c>
      <c r="G41" s="42"/>
      <c r="H41" s="52">
        <v>40.783999999999999</v>
      </c>
      <c r="I41" s="43">
        <f t="shared" si="1"/>
        <v>126.27144724983913</v>
      </c>
      <c r="K41" s="94"/>
      <c r="L41" s="95"/>
      <c r="M41" s="105"/>
      <c r="N41" s="18"/>
    </row>
    <row r="42" spans="1:14" s="13" customFormat="1">
      <c r="A42" s="45" t="s">
        <v>13</v>
      </c>
      <c r="B42" s="105" t="s">
        <v>188</v>
      </c>
      <c r="C42" s="107">
        <v>1.7939814814814815E-2</v>
      </c>
      <c r="D42" s="16" t="s">
        <v>58</v>
      </c>
      <c r="E42" s="105"/>
      <c r="F42" s="42">
        <f>((C42/C29)-1)*800</f>
        <v>86.917960088691785</v>
      </c>
      <c r="G42" s="42"/>
      <c r="H42" s="52">
        <v>40.783999999999999</v>
      </c>
      <c r="I42" s="43">
        <f t="shared" si="1"/>
        <v>127.70196008869178</v>
      </c>
      <c r="K42" s="94"/>
      <c r="L42" s="95"/>
      <c r="M42" s="105"/>
      <c r="N42" s="18"/>
    </row>
    <row r="43" spans="1:14" s="13" customFormat="1">
      <c r="A43" s="45" t="s">
        <v>14</v>
      </c>
      <c r="B43" s="105" t="s">
        <v>186</v>
      </c>
      <c r="C43" s="107">
        <v>1.819675925925926E-2</v>
      </c>
      <c r="D43" s="16" t="s">
        <v>67</v>
      </c>
      <c r="E43" s="105"/>
      <c r="F43" s="42">
        <f>((C43/C29)-1)*800</f>
        <v>99.620914097704016</v>
      </c>
      <c r="G43" s="42"/>
      <c r="H43" s="52">
        <v>40.783999999999999</v>
      </c>
      <c r="I43" s="43">
        <f t="shared" si="1"/>
        <v>140.40491409770402</v>
      </c>
      <c r="K43" s="94"/>
      <c r="L43" s="95"/>
      <c r="M43" s="105"/>
      <c r="N43" s="18"/>
    </row>
    <row r="44" spans="1:14" s="13" customFormat="1">
      <c r="A44" s="45" t="s">
        <v>15</v>
      </c>
      <c r="B44" s="5" t="s">
        <v>288</v>
      </c>
      <c r="C44" s="107">
        <v>1.829050925925926E-2</v>
      </c>
      <c r="D44" s="16" t="s">
        <v>57</v>
      </c>
      <c r="E44" s="105"/>
      <c r="F44" s="42">
        <f>((C44/C29)-1)*800</f>
        <v>104.25577569558691</v>
      </c>
      <c r="G44" s="42"/>
      <c r="H44" s="52">
        <v>40.783999999999999</v>
      </c>
      <c r="I44" s="43">
        <f t="shared" si="1"/>
        <v>145.03977569558691</v>
      </c>
      <c r="K44" s="94"/>
      <c r="L44" s="95"/>
      <c r="M44" s="105"/>
      <c r="N44" s="18"/>
    </row>
    <row r="45" spans="1:14" s="13" customFormat="1">
      <c r="A45" s="45" t="s">
        <v>16</v>
      </c>
      <c r="B45" s="105" t="s">
        <v>289</v>
      </c>
      <c r="C45" s="107">
        <v>1.846412037037037E-2</v>
      </c>
      <c r="D45" s="16" t="s">
        <v>68</v>
      </c>
      <c r="E45" s="105"/>
      <c r="F45" s="42">
        <f>((C45/C29)-1)*800</f>
        <v>112.8388527287031</v>
      </c>
      <c r="G45" s="42"/>
      <c r="H45" s="52">
        <v>40.783999999999999</v>
      </c>
      <c r="I45" s="43">
        <f t="shared" si="1"/>
        <v>153.62285272870309</v>
      </c>
      <c r="K45" s="94"/>
      <c r="L45" s="95"/>
      <c r="M45" s="105"/>
      <c r="N45" s="18"/>
    </row>
    <row r="46" spans="1:14" s="13" customFormat="1">
      <c r="A46" s="45" t="s">
        <v>17</v>
      </c>
      <c r="B46" s="105" t="s">
        <v>290</v>
      </c>
      <c r="C46" s="107">
        <v>1.8537037037037039E-2</v>
      </c>
      <c r="D46" s="16" t="s">
        <v>65</v>
      </c>
      <c r="E46" s="105"/>
      <c r="F46" s="42">
        <f>((C46/C29)-1)*800</f>
        <v>116.44374508261225</v>
      </c>
      <c r="G46" s="42"/>
      <c r="H46" s="52">
        <v>40.783999999999999</v>
      </c>
      <c r="I46" s="43">
        <f t="shared" si="1"/>
        <v>157.22774508261224</v>
      </c>
      <c r="K46" s="94"/>
      <c r="L46" s="95"/>
      <c r="M46" s="105"/>
      <c r="N46" s="18"/>
    </row>
    <row r="47" spans="1:14" s="13" customFormat="1">
      <c r="A47" s="45" t="s">
        <v>18</v>
      </c>
      <c r="B47" s="105" t="s">
        <v>183</v>
      </c>
      <c r="C47" s="107">
        <v>1.8869212962962963E-2</v>
      </c>
      <c r="D47" s="16" t="s">
        <v>67</v>
      </c>
      <c r="E47" s="105"/>
      <c r="F47" s="42">
        <f>((C47/C29)-1)*800</f>
        <v>132.86603247264139</v>
      </c>
      <c r="G47" s="42"/>
      <c r="H47" s="52">
        <v>40.783999999999999</v>
      </c>
      <c r="I47" s="43">
        <f t="shared" si="1"/>
        <v>173.65003247264139</v>
      </c>
      <c r="K47" s="94"/>
      <c r="L47" s="95"/>
      <c r="M47" s="105"/>
      <c r="N47" s="18"/>
    </row>
    <row r="48" spans="1:14">
      <c r="A48" s="45" t="s">
        <v>21</v>
      </c>
      <c r="B48" t="s">
        <v>189</v>
      </c>
      <c r="C48" s="107">
        <v>1.9337962962962963E-2</v>
      </c>
      <c r="D48" s="16" t="s">
        <v>58</v>
      </c>
      <c r="E48" s="37"/>
      <c r="F48" s="42">
        <f>((C48/C29)-1)*800</f>
        <v>156.04034046205567</v>
      </c>
      <c r="G48" s="42"/>
      <c r="H48" s="52">
        <v>40.783999999999999</v>
      </c>
      <c r="I48" s="43">
        <f t="shared" si="1"/>
        <v>196.82434046205566</v>
      </c>
      <c r="K48" s="94"/>
      <c r="L48" s="95"/>
      <c r="N48" s="9"/>
    </row>
    <row r="49" spans="1:14">
      <c r="A49" s="45" t="s">
        <v>22</v>
      </c>
      <c r="B49" t="s">
        <v>218</v>
      </c>
      <c r="C49" s="107">
        <v>1.9427083333333334E-2</v>
      </c>
      <c r="D49" s="16" t="s">
        <v>69</v>
      </c>
      <c r="E49" s="37"/>
      <c r="F49" s="42">
        <f>((C49/C29)-1)*800</f>
        <v>160.44632000572216</v>
      </c>
      <c r="G49" s="42"/>
      <c r="H49" s="52">
        <v>40.783999999999999</v>
      </c>
      <c r="I49" s="43">
        <f t="shared" si="1"/>
        <v>201.23032000572215</v>
      </c>
      <c r="K49" s="94"/>
      <c r="L49" s="95"/>
      <c r="N49" s="9"/>
    </row>
    <row r="50" spans="1:14">
      <c r="A50" s="45" t="s">
        <v>23</v>
      </c>
      <c r="B50" t="s">
        <v>291</v>
      </c>
      <c r="C50" s="107">
        <v>2.0322916666666666E-2</v>
      </c>
      <c r="D50" s="16" t="s">
        <v>275</v>
      </c>
      <c r="E50" s="31"/>
      <c r="F50" s="42">
        <f>((C50/C29)-1)*800</f>
        <v>204.73499749660249</v>
      </c>
      <c r="G50" s="42"/>
      <c r="H50" s="52">
        <v>40.783999999999999</v>
      </c>
      <c r="I50" s="43">
        <f t="shared" si="1"/>
        <v>245.51899749660248</v>
      </c>
      <c r="K50" s="94"/>
      <c r="L50" s="95"/>
      <c r="N50" s="9"/>
    </row>
    <row r="51" spans="1:14">
      <c r="A51" s="45" t="s">
        <v>24</v>
      </c>
      <c r="B51" t="s">
        <v>191</v>
      </c>
      <c r="C51" s="107">
        <v>2.094212962962963E-2</v>
      </c>
      <c r="D51" s="16" t="s">
        <v>65</v>
      </c>
      <c r="E51" s="37"/>
      <c r="F51" s="42">
        <f>((C51/C29)-1)*800</f>
        <v>235.34797224805092</v>
      </c>
      <c r="G51" s="42"/>
      <c r="H51" s="52">
        <v>40.783999999999999</v>
      </c>
      <c r="I51" s="43">
        <f t="shared" si="1"/>
        <v>276.13197224805094</v>
      </c>
      <c r="K51" s="94"/>
      <c r="L51" s="95"/>
      <c r="N51" s="9"/>
    </row>
    <row r="52" spans="1:14">
      <c r="A52" s="45" t="s">
        <v>25</v>
      </c>
      <c r="B52" s="5" t="s">
        <v>292</v>
      </c>
      <c r="C52" s="107">
        <v>2.2784722222222224E-2</v>
      </c>
      <c r="D52" s="16" t="s">
        <v>64</v>
      </c>
      <c r="E52" s="37"/>
      <c r="F52" s="42">
        <f>((C52/C29)-1)*800</f>
        <v>326.44302982619263</v>
      </c>
      <c r="G52" s="38"/>
      <c r="H52" s="37">
        <v>40.783999999999999</v>
      </c>
      <c r="I52" s="43">
        <f t="shared" si="1"/>
        <v>367.22702982619262</v>
      </c>
      <c r="K52" s="6"/>
      <c r="N52" s="9"/>
    </row>
    <row r="53" spans="1:14">
      <c r="A53" s="45" t="s">
        <v>26</v>
      </c>
      <c r="B53" s="5" t="s">
        <v>190</v>
      </c>
      <c r="C53" s="107">
        <v>2.3011574074074073E-2</v>
      </c>
      <c r="D53" s="16" t="s">
        <v>58</v>
      </c>
      <c r="E53" s="37"/>
      <c r="F53" s="42">
        <f>((C53/C29)-1)*800</f>
        <v>337.65825048279794</v>
      </c>
      <c r="G53" s="38"/>
      <c r="H53" s="37">
        <v>40.783999999999999</v>
      </c>
      <c r="I53" s="43">
        <f t="shared" si="1"/>
        <v>378.44225048279793</v>
      </c>
      <c r="K53" s="6"/>
      <c r="N53" s="9"/>
    </row>
    <row r="54" spans="1:14" s="13" customFormat="1">
      <c r="A54" s="45"/>
      <c r="B54" s="38"/>
      <c r="C54" s="38"/>
      <c r="D54" s="37"/>
      <c r="E54" s="37"/>
      <c r="F54" s="38"/>
      <c r="G54" s="38"/>
      <c r="H54" s="37"/>
      <c r="I54" s="38"/>
      <c r="K54" s="14"/>
      <c r="M54"/>
      <c r="N54" s="18"/>
    </row>
    <row r="55" spans="1:14">
      <c r="A55" s="45"/>
      <c r="B55" s="38"/>
      <c r="C55" s="38"/>
      <c r="D55" s="37"/>
      <c r="E55" s="37"/>
      <c r="F55" s="38"/>
      <c r="G55" s="38"/>
      <c r="H55" s="37"/>
      <c r="I55" s="38"/>
      <c r="K55" s="6"/>
      <c r="N55" s="9"/>
    </row>
    <row r="56" spans="1:14">
      <c r="A56" s="45"/>
      <c r="B56" s="38"/>
      <c r="C56" s="38"/>
      <c r="D56" s="37"/>
      <c r="E56" s="37"/>
      <c r="F56" s="38"/>
      <c r="G56" s="38"/>
      <c r="H56" s="37"/>
      <c r="I56" s="38"/>
    </row>
    <row r="57" spans="1:14">
      <c r="A57" s="45"/>
      <c r="B57" s="38"/>
      <c r="C57" s="38"/>
      <c r="D57" s="37"/>
      <c r="E57" s="37"/>
      <c r="F57" s="38"/>
      <c r="G57" s="38"/>
      <c r="H57" s="37"/>
      <c r="I57" s="38"/>
    </row>
    <row r="58" spans="1:14">
      <c r="A58" s="45"/>
      <c r="B58" s="38"/>
      <c r="C58" s="38"/>
      <c r="D58" s="37"/>
      <c r="E58" s="37"/>
      <c r="F58" s="38"/>
      <c r="G58" s="38"/>
      <c r="H58" s="37"/>
      <c r="I58" s="38"/>
    </row>
    <row r="59" spans="1:14">
      <c r="A59" s="45"/>
      <c r="B59" s="38"/>
      <c r="C59" s="38"/>
      <c r="D59" s="37"/>
      <c r="E59" s="37"/>
      <c r="F59" s="38"/>
      <c r="G59" s="38"/>
      <c r="H59" s="37"/>
      <c r="I59" s="38"/>
    </row>
    <row r="60" spans="1:14">
      <c r="A60" s="45"/>
      <c r="B60" s="38"/>
      <c r="C60" s="38"/>
      <c r="D60" s="37"/>
      <c r="E60" s="37"/>
      <c r="F60" s="38"/>
      <c r="G60" s="38"/>
      <c r="H60" s="37"/>
      <c r="I60" s="38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2"/>
  <sheetViews>
    <sheetView workbookViewId="0">
      <selection activeCell="I43" sqref="I43"/>
    </sheetView>
  </sheetViews>
  <sheetFormatPr defaultColWidth="11.125" defaultRowHeight="15.75"/>
  <cols>
    <col min="2" max="2" width="23.625" customWidth="1"/>
    <col min="3" max="3" width="11.625" bestFit="1" customWidth="1"/>
    <col min="7" max="7" width="11.125" style="37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45"/>
      <c r="B3" s="5" t="s">
        <v>303</v>
      </c>
      <c r="D3" s="5" t="s">
        <v>300</v>
      </c>
      <c r="E3" s="37"/>
      <c r="F3" s="38"/>
      <c r="G3" s="38"/>
      <c r="H3" s="37"/>
      <c r="I3" s="38"/>
      <c r="J3" s="1"/>
      <c r="K3" s="1"/>
      <c r="L3" s="1"/>
    </row>
    <row r="4" spans="1:19">
      <c r="A4" s="45"/>
      <c r="B4" s="38"/>
      <c r="C4" s="38"/>
      <c r="D4" s="37"/>
      <c r="E4" s="37"/>
      <c r="F4" s="38"/>
      <c r="G4" s="38"/>
      <c r="H4" s="52">
        <f>SUM(G5:G15)/3.75</f>
        <v>61.671999999999997</v>
      </c>
      <c r="I4" s="46"/>
      <c r="J4" s="1"/>
      <c r="K4" s="1"/>
      <c r="L4" s="1"/>
    </row>
    <row r="5" spans="1:19">
      <c r="A5" s="45" t="s">
        <v>0</v>
      </c>
      <c r="B5" s="81" t="s">
        <v>89</v>
      </c>
      <c r="C5" s="107">
        <v>2.6715277777777779E-2</v>
      </c>
      <c r="D5" s="16" t="s">
        <v>131</v>
      </c>
      <c r="E5" s="37"/>
      <c r="F5" s="42">
        <f>((C5/C5)-1)*800</f>
        <v>0</v>
      </c>
      <c r="G5" s="42">
        <v>72.38</v>
      </c>
      <c r="H5" s="52">
        <v>61.671999999999997</v>
      </c>
      <c r="I5" s="43">
        <f t="shared" ref="I5:I18" si="0">F5+H5</f>
        <v>61.671999999999997</v>
      </c>
      <c r="J5" s="1"/>
      <c r="K5" s="1"/>
      <c r="L5" s="1"/>
    </row>
    <row r="6" spans="1:19">
      <c r="A6" s="45" t="s">
        <v>1</v>
      </c>
      <c r="B6" s="81" t="s">
        <v>293</v>
      </c>
      <c r="C6" s="107">
        <v>2.7572916666666666E-2</v>
      </c>
      <c r="D6" s="16" t="s">
        <v>236</v>
      </c>
      <c r="E6" s="31"/>
      <c r="F6" s="42">
        <f>((C6/C5)-1)*800</f>
        <v>25.682349883025601</v>
      </c>
      <c r="G6" s="42"/>
      <c r="H6" s="52">
        <v>61.671999999999997</v>
      </c>
      <c r="I6" s="43">
        <f t="shared" si="0"/>
        <v>87.354349883025606</v>
      </c>
      <c r="J6" s="1"/>
      <c r="K6" s="1"/>
      <c r="L6" s="1"/>
    </row>
    <row r="7" spans="1:19">
      <c r="A7" s="45" t="s">
        <v>2</v>
      </c>
      <c r="B7" s="81" t="s">
        <v>167</v>
      </c>
      <c r="C7" s="107">
        <v>2.7800925925925923E-2</v>
      </c>
      <c r="D7" s="16" t="s">
        <v>120</v>
      </c>
      <c r="E7" s="37"/>
      <c r="F7" s="42">
        <f>((C7/C5)-1)*800</f>
        <v>32.510181093492641</v>
      </c>
      <c r="G7" s="42">
        <v>64.52</v>
      </c>
      <c r="H7" s="52">
        <v>61.671999999999997</v>
      </c>
      <c r="I7" s="43">
        <f t="shared" si="0"/>
        <v>94.18218109349263</v>
      </c>
      <c r="J7" s="1"/>
      <c r="K7" s="1"/>
      <c r="L7" s="1"/>
    </row>
    <row r="8" spans="1:19">
      <c r="A8" s="45" t="s">
        <v>3</v>
      </c>
      <c r="B8" s="81" t="s">
        <v>169</v>
      </c>
      <c r="C8" s="107">
        <v>2.9984953703703705E-2</v>
      </c>
      <c r="D8" s="16" t="s">
        <v>119</v>
      </c>
      <c r="E8" s="37"/>
      <c r="F8" s="42">
        <f>((C8/C5)-1)*800</f>
        <v>97.911792738930714</v>
      </c>
      <c r="G8" s="42">
        <v>94.37</v>
      </c>
      <c r="H8" s="52">
        <v>61.671999999999997</v>
      </c>
      <c r="I8" s="43">
        <f t="shared" si="0"/>
        <v>159.5837927389307</v>
      </c>
      <c r="J8" s="1"/>
      <c r="K8" s="1"/>
      <c r="L8" s="1"/>
    </row>
    <row r="9" spans="1:19">
      <c r="A9" s="45" t="s">
        <v>4</v>
      </c>
      <c r="B9" s="81" t="s">
        <v>172</v>
      </c>
      <c r="C9" s="107">
        <v>3.0431712962962962E-2</v>
      </c>
      <c r="D9" s="16" t="s">
        <v>130</v>
      </c>
      <c r="E9" s="37"/>
      <c r="F9" s="42">
        <f>((C9/C5)-1)*800</f>
        <v>111.29018282644481</v>
      </c>
      <c r="G9" s="42"/>
      <c r="H9" s="52">
        <v>61.671999999999997</v>
      </c>
      <c r="I9" s="43">
        <f t="shared" si="0"/>
        <v>172.9621828264448</v>
      </c>
      <c r="J9" s="1"/>
      <c r="K9" s="1"/>
      <c r="L9" s="1"/>
    </row>
    <row r="10" spans="1:19">
      <c r="A10" s="45" t="s">
        <v>5</v>
      </c>
      <c r="B10" s="81" t="s">
        <v>211</v>
      </c>
      <c r="C10" s="107">
        <v>3.0754629629629632E-2</v>
      </c>
      <c r="D10" s="16" t="s">
        <v>324</v>
      </c>
      <c r="E10" s="37"/>
      <c r="F10" s="42">
        <f>((C10/C5)-1)*800</f>
        <v>120.9600554544668</v>
      </c>
      <c r="G10" s="42"/>
      <c r="H10" s="52">
        <v>61.671999999999997</v>
      </c>
      <c r="I10" s="43">
        <f t="shared" si="0"/>
        <v>182.63205545446681</v>
      </c>
      <c r="J10" s="1"/>
      <c r="K10" s="1"/>
      <c r="L10" s="1"/>
    </row>
    <row r="11" spans="1:19">
      <c r="A11" s="45" t="s">
        <v>6</v>
      </c>
      <c r="B11" s="81" t="s">
        <v>170</v>
      </c>
      <c r="C11" s="107">
        <v>3.0995370370370371E-2</v>
      </c>
      <c r="D11" s="16" t="s">
        <v>325</v>
      </c>
      <c r="E11" s="37"/>
      <c r="F11" s="42">
        <f>((C11/C5)-1)*800</f>
        <v>128.1691361233861</v>
      </c>
      <c r="G11" s="42"/>
      <c r="H11" s="52">
        <v>61.671999999999997</v>
      </c>
      <c r="I11" s="43">
        <f t="shared" si="0"/>
        <v>189.84113612338609</v>
      </c>
      <c r="J11" s="1"/>
      <c r="K11" s="1"/>
      <c r="L11" s="1"/>
    </row>
    <row r="12" spans="1:19" s="98" customFormat="1">
      <c r="A12" s="45" t="s">
        <v>7</v>
      </c>
      <c r="B12" s="81" t="s">
        <v>295</v>
      </c>
      <c r="C12" s="107">
        <v>3.1875000000000001E-2</v>
      </c>
      <c r="D12" s="16" t="s">
        <v>326</v>
      </c>
      <c r="F12" s="42">
        <f>((C12/C5)-1)*800</f>
        <v>154.51000779828431</v>
      </c>
      <c r="G12" s="42"/>
      <c r="H12" s="52">
        <v>61.671999999999997</v>
      </c>
      <c r="I12" s="43">
        <f t="shared" si="0"/>
        <v>216.1820077982843</v>
      </c>
      <c r="J12" s="1"/>
      <c r="K12" s="1"/>
      <c r="L12" s="1"/>
    </row>
    <row r="13" spans="1:19">
      <c r="A13" s="45" t="s">
        <v>8</v>
      </c>
      <c r="B13" s="81" t="s">
        <v>294</v>
      </c>
      <c r="C13" s="107">
        <v>3.2099537037037038E-2</v>
      </c>
      <c r="D13" s="16" t="s">
        <v>327</v>
      </c>
      <c r="E13" s="37"/>
      <c r="F13" s="42">
        <f>((C13/C5)-1)*800</f>
        <v>161.23386188371887</v>
      </c>
      <c r="G13" s="42"/>
      <c r="H13" s="52">
        <v>61.671999999999997</v>
      </c>
      <c r="I13" s="43">
        <f t="shared" si="0"/>
        <v>222.90586188371887</v>
      </c>
      <c r="J13" s="2"/>
      <c r="K13" s="2"/>
      <c r="L13" s="2"/>
      <c r="M13" s="2"/>
      <c r="N13" s="2"/>
      <c r="S13" s="8"/>
    </row>
    <row r="14" spans="1:19">
      <c r="A14" s="45" t="s">
        <v>9</v>
      </c>
      <c r="B14" s="81" t="s">
        <v>213</v>
      </c>
      <c r="C14" s="107">
        <v>3.3357638888888888E-2</v>
      </c>
      <c r="D14" s="16" t="s">
        <v>328</v>
      </c>
      <c r="E14" s="31"/>
      <c r="F14" s="42">
        <f>((C14/C5)-1)*800</f>
        <v>198.90824018715881</v>
      </c>
      <c r="G14" s="42"/>
      <c r="H14" s="52">
        <v>61.671999999999997</v>
      </c>
      <c r="I14" s="43">
        <f t="shared" si="0"/>
        <v>260.58024018715878</v>
      </c>
      <c r="J14" s="29"/>
      <c r="K14" s="29"/>
      <c r="L14" s="29"/>
      <c r="M14" s="12"/>
      <c r="P14" s="6"/>
      <c r="S14" s="9"/>
    </row>
    <row r="15" spans="1:19" s="31" customFormat="1">
      <c r="A15" s="45" t="s">
        <v>10</v>
      </c>
      <c r="B15" s="81" t="s">
        <v>171</v>
      </c>
      <c r="C15" s="107">
        <v>3.3693287037037035E-2</v>
      </c>
      <c r="D15" s="16" t="s">
        <v>329</v>
      </c>
      <c r="E15" s="37"/>
      <c r="F15" s="42">
        <f>((C15/C5)-1)*800</f>
        <v>208.95936227363308</v>
      </c>
      <c r="G15" s="42"/>
      <c r="H15" s="52">
        <v>61.671999999999997</v>
      </c>
      <c r="I15" s="43">
        <f t="shared" si="0"/>
        <v>270.63136227363304</v>
      </c>
      <c r="J15" s="30"/>
      <c r="K15" s="30"/>
      <c r="L15" s="30"/>
      <c r="M15" s="33"/>
      <c r="N15" s="32"/>
      <c r="P15" s="34"/>
      <c r="S15" s="35"/>
    </row>
    <row r="16" spans="1:19" s="31" customFormat="1">
      <c r="A16" s="45" t="s">
        <v>11</v>
      </c>
      <c r="B16" s="81" t="s">
        <v>174</v>
      </c>
      <c r="C16" s="107">
        <v>3.411458333333333E-2</v>
      </c>
      <c r="D16" s="16" t="s">
        <v>330</v>
      </c>
      <c r="E16" s="37"/>
      <c r="F16" s="42">
        <f>((C16/C5)-1)*800</f>
        <v>221.57525344424212</v>
      </c>
      <c r="G16" s="42"/>
      <c r="H16" s="52">
        <v>61.671999999999997</v>
      </c>
      <c r="I16" s="43">
        <f t="shared" si="0"/>
        <v>283.24725344424212</v>
      </c>
      <c r="J16" s="30"/>
      <c r="K16" s="30"/>
      <c r="L16" s="30"/>
      <c r="M16" s="33"/>
      <c r="N16" s="32"/>
      <c r="P16" s="34"/>
      <c r="S16" s="35"/>
    </row>
    <row r="17" spans="1:19" s="31" customFormat="1">
      <c r="A17" s="45" t="s">
        <v>12</v>
      </c>
      <c r="B17" s="81" t="s">
        <v>223</v>
      </c>
      <c r="C17" s="107">
        <v>3.4668981481481481E-2</v>
      </c>
      <c r="D17" s="16" t="s">
        <v>331</v>
      </c>
      <c r="F17" s="42">
        <f>((C17/C5)-1)*800</f>
        <v>238.17693440776361</v>
      </c>
      <c r="G17" s="42"/>
      <c r="H17" s="52">
        <v>61.671999999999997</v>
      </c>
      <c r="I17" s="43">
        <f t="shared" si="0"/>
        <v>299.84893440776364</v>
      </c>
      <c r="J17" s="30"/>
      <c r="K17" s="30"/>
      <c r="L17" s="30"/>
      <c r="M17" s="33"/>
      <c r="N17" s="32"/>
      <c r="P17" s="34"/>
      <c r="S17" s="35"/>
    </row>
    <row r="18" spans="1:19">
      <c r="A18" s="45" t="s">
        <v>13</v>
      </c>
      <c r="B18" s="81" t="s">
        <v>296</v>
      </c>
      <c r="C18" s="107">
        <v>3.5121527777777779E-2</v>
      </c>
      <c r="D18" s="16" t="s">
        <v>332</v>
      </c>
      <c r="E18" s="31"/>
      <c r="F18" s="42">
        <f>((C18/C5)-1)*800</f>
        <v>251.72861970366523</v>
      </c>
      <c r="G18" s="42"/>
      <c r="H18" s="52">
        <v>61.671999999999997</v>
      </c>
      <c r="I18" s="43">
        <f t="shared" si="0"/>
        <v>313.40061970366526</v>
      </c>
      <c r="J18" s="16"/>
      <c r="K18" s="16"/>
      <c r="L18" s="16"/>
      <c r="M18" s="17"/>
      <c r="N18" s="15"/>
      <c r="O18" s="5"/>
      <c r="P18" s="6"/>
      <c r="Q18" s="5"/>
      <c r="S18" s="10"/>
    </row>
    <row r="19" spans="1:19" s="31" customFormat="1">
      <c r="A19" s="45"/>
      <c r="B19" s="38"/>
      <c r="C19" s="40"/>
      <c r="D19" s="37"/>
      <c r="E19" s="37"/>
      <c r="F19" s="38"/>
      <c r="G19" s="38"/>
      <c r="H19" s="37"/>
      <c r="I19" s="38"/>
      <c r="J19" s="30"/>
      <c r="K19" s="30"/>
      <c r="L19" s="30"/>
      <c r="M19" s="33"/>
      <c r="N19" s="32"/>
      <c r="P19" s="34"/>
      <c r="S19" s="35"/>
    </row>
    <row r="20" spans="1:19">
      <c r="A20" s="11"/>
      <c r="B20" s="12"/>
      <c r="C20" s="1"/>
      <c r="D20" s="12"/>
      <c r="E20" s="2"/>
      <c r="F20" s="2"/>
      <c r="G20" s="2"/>
      <c r="H20" s="12"/>
      <c r="I20" s="1"/>
      <c r="J20" s="16"/>
      <c r="K20" s="16"/>
      <c r="L20" s="16"/>
      <c r="M20" s="17"/>
      <c r="N20" s="15"/>
      <c r="O20" s="5"/>
      <c r="P20" s="6"/>
      <c r="Q20" s="5"/>
      <c r="S20" s="10"/>
    </row>
    <row r="21" spans="1:19">
      <c r="A21" s="45"/>
      <c r="B21" s="5" t="s">
        <v>302</v>
      </c>
      <c r="C21" s="40"/>
      <c r="D21" s="16" t="s">
        <v>304</v>
      </c>
      <c r="E21" s="37"/>
      <c r="F21" s="38"/>
      <c r="G21" s="38"/>
      <c r="H21" s="37"/>
      <c r="I21" s="38"/>
      <c r="J21" s="16"/>
      <c r="K21" s="16"/>
      <c r="L21" s="16"/>
      <c r="M21" s="17"/>
      <c r="N21" s="15"/>
      <c r="O21" s="5"/>
      <c r="P21" s="6"/>
      <c r="Q21" s="5"/>
      <c r="S21" s="10"/>
    </row>
    <row r="22" spans="1:19">
      <c r="A22" s="45"/>
      <c r="B22" s="39"/>
      <c r="C22" s="47"/>
      <c r="D22" s="37"/>
      <c r="E22" s="37"/>
      <c r="F22" s="38"/>
      <c r="G22" s="38"/>
      <c r="H22" s="52">
        <f>SUM(G23:G43)/3.75</f>
        <v>48.661333333333339</v>
      </c>
      <c r="I22" s="46"/>
      <c r="J22" s="5"/>
      <c r="K22" s="5"/>
      <c r="L22" s="5"/>
      <c r="M22" s="17"/>
      <c r="N22" s="15"/>
      <c r="O22" s="5"/>
      <c r="P22" s="6"/>
      <c r="Q22" s="5"/>
      <c r="S22" s="10"/>
    </row>
    <row r="23" spans="1:19">
      <c r="A23" s="45" t="s">
        <v>0</v>
      </c>
      <c r="B23" s="81" t="s">
        <v>196</v>
      </c>
      <c r="C23" s="107">
        <v>2.7824074074074074E-2</v>
      </c>
      <c r="D23" s="16" t="s">
        <v>239</v>
      </c>
      <c r="E23" s="38"/>
      <c r="F23" s="42">
        <f>((C23/C23)-1)*800</f>
        <v>0</v>
      </c>
      <c r="G23" s="42">
        <v>56.09</v>
      </c>
      <c r="H23" s="52">
        <v>48.661333333333339</v>
      </c>
      <c r="I23" s="43">
        <f t="shared" ref="I23:I43" si="1">F23+H23</f>
        <v>48.661333333333339</v>
      </c>
      <c r="J23" s="5"/>
      <c r="K23" s="96"/>
      <c r="L23" s="97"/>
      <c r="M23" s="17"/>
      <c r="N23" s="15"/>
      <c r="O23" s="5"/>
      <c r="P23" s="6"/>
      <c r="Q23" s="5"/>
      <c r="S23" s="10"/>
    </row>
    <row r="24" spans="1:19" s="106" customFormat="1">
      <c r="A24" s="83" t="s">
        <v>1</v>
      </c>
      <c r="B24" s="81" t="s">
        <v>306</v>
      </c>
      <c r="C24" s="107">
        <v>2.844791666666667E-2</v>
      </c>
      <c r="D24" s="16" t="s">
        <v>324</v>
      </c>
      <c r="E24" s="38"/>
      <c r="F24" s="42">
        <f>((C24/C23)-1)*800</f>
        <v>17.936772046589056</v>
      </c>
      <c r="G24" s="42">
        <v>56.46</v>
      </c>
      <c r="H24" s="52">
        <v>48.661333333333339</v>
      </c>
      <c r="I24" s="43">
        <f t="shared" si="1"/>
        <v>66.598105379922401</v>
      </c>
      <c r="J24" s="5"/>
      <c r="K24" s="96"/>
      <c r="L24" s="97"/>
      <c r="M24" s="17"/>
      <c r="N24" s="15"/>
      <c r="O24" s="5"/>
      <c r="P24" s="6"/>
      <c r="Q24" s="5"/>
      <c r="S24" s="10"/>
    </row>
    <row r="25" spans="1:19" s="106" customFormat="1">
      <c r="A25" s="45" t="s">
        <v>2</v>
      </c>
      <c r="B25" s="81" t="s">
        <v>31</v>
      </c>
      <c r="C25" s="107">
        <v>2.9225694444444447E-2</v>
      </c>
      <c r="D25" s="16" t="s">
        <v>198</v>
      </c>
      <c r="E25" s="38"/>
      <c r="F25" s="42">
        <f>((C25/C23)-1)*800</f>
        <v>40.299500831946844</v>
      </c>
      <c r="G25" s="42"/>
      <c r="H25" s="52">
        <v>48.661333333333339</v>
      </c>
      <c r="I25" s="43">
        <f t="shared" si="1"/>
        <v>88.960834165280176</v>
      </c>
      <c r="J25" s="5"/>
      <c r="K25" s="96"/>
      <c r="L25" s="97"/>
      <c r="M25" s="17"/>
      <c r="N25" s="15"/>
      <c r="O25" s="5"/>
      <c r="P25" s="6"/>
      <c r="Q25" s="5"/>
      <c r="S25" s="10"/>
    </row>
    <row r="26" spans="1:19" s="106" customFormat="1">
      <c r="A26" s="83" t="s">
        <v>3</v>
      </c>
      <c r="B26" s="81" t="s">
        <v>103</v>
      </c>
      <c r="C26" s="107">
        <v>2.9600694444444447E-2</v>
      </c>
      <c r="D26" s="16" t="s">
        <v>323</v>
      </c>
      <c r="E26" s="38"/>
      <c r="F26" s="42">
        <f>((C26/C23)-1)*800</f>
        <v>51.081530782029994</v>
      </c>
      <c r="G26" s="42">
        <v>69.930000000000007</v>
      </c>
      <c r="H26" s="52">
        <v>48.661333333333339</v>
      </c>
      <c r="I26" s="43">
        <f t="shared" si="1"/>
        <v>99.742864115363332</v>
      </c>
      <c r="J26" s="5"/>
      <c r="K26" s="96"/>
      <c r="L26" s="97"/>
      <c r="M26" s="17"/>
      <c r="N26" s="15"/>
      <c r="O26" s="5"/>
      <c r="P26" s="6"/>
      <c r="Q26" s="5"/>
      <c r="S26" s="10"/>
    </row>
    <row r="27" spans="1:19" s="106" customFormat="1">
      <c r="A27" s="45" t="s">
        <v>4</v>
      </c>
      <c r="B27" s="81" t="s">
        <v>199</v>
      </c>
      <c r="C27" s="107">
        <v>3.0054398148148153E-2</v>
      </c>
      <c r="D27" s="16" t="s">
        <v>197</v>
      </c>
      <c r="E27" s="38"/>
      <c r="F27" s="42">
        <f>((C27/C23)-1)*800</f>
        <v>64.126455906822059</v>
      </c>
      <c r="G27" s="42"/>
      <c r="H27" s="52">
        <v>48.661333333333339</v>
      </c>
      <c r="I27" s="43">
        <f t="shared" si="1"/>
        <v>112.7877892401554</v>
      </c>
      <c r="J27" s="5"/>
      <c r="K27" s="96"/>
      <c r="L27" s="97"/>
      <c r="M27" s="17"/>
      <c r="N27" s="15"/>
      <c r="O27" s="5"/>
      <c r="P27" s="6"/>
      <c r="Q27" s="5"/>
      <c r="S27" s="10"/>
    </row>
    <row r="28" spans="1:19" s="106" customFormat="1">
      <c r="A28" s="83" t="s">
        <v>5</v>
      </c>
      <c r="B28" s="81" t="s">
        <v>45</v>
      </c>
      <c r="C28" s="107">
        <v>3.0234953703703705E-2</v>
      </c>
      <c r="D28" s="16" t="s">
        <v>322</v>
      </c>
      <c r="E28" s="38"/>
      <c r="F28" s="42">
        <f>((C28/C23)-1)*800</f>
        <v>69.317803660565687</v>
      </c>
      <c r="G28" s="42"/>
      <c r="H28" s="52">
        <v>48.661333333333339</v>
      </c>
      <c r="I28" s="43">
        <f t="shared" si="1"/>
        <v>117.97913699389903</v>
      </c>
      <c r="J28" s="5"/>
      <c r="K28" s="96"/>
      <c r="L28" s="97"/>
      <c r="M28" s="17"/>
      <c r="N28" s="15"/>
      <c r="O28" s="5"/>
      <c r="P28" s="6"/>
      <c r="Q28" s="5"/>
      <c r="S28" s="10"/>
    </row>
    <row r="29" spans="1:19" s="106" customFormat="1">
      <c r="A29" s="45" t="s">
        <v>6</v>
      </c>
      <c r="B29" s="81" t="s">
        <v>205</v>
      </c>
      <c r="C29" s="107">
        <v>3.0260416666666668E-2</v>
      </c>
      <c r="D29" s="16" t="s">
        <v>197</v>
      </c>
      <c r="E29" s="38"/>
      <c r="F29" s="42">
        <f>((C29/C23)-1)*800</f>
        <v>70.049916805324486</v>
      </c>
      <c r="G29" s="42"/>
      <c r="H29" s="52">
        <v>48.661333333333339</v>
      </c>
      <c r="I29" s="43">
        <f t="shared" si="1"/>
        <v>118.71125013865782</v>
      </c>
      <c r="J29" s="5"/>
      <c r="K29" s="96"/>
      <c r="L29" s="97"/>
      <c r="M29" s="17"/>
      <c r="N29" s="15"/>
      <c r="O29" s="5"/>
      <c r="P29" s="6"/>
      <c r="Q29" s="5"/>
      <c r="S29" s="10"/>
    </row>
    <row r="30" spans="1:19" s="106" customFormat="1">
      <c r="A30" s="83" t="s">
        <v>7</v>
      </c>
      <c r="B30" s="81" t="s">
        <v>30</v>
      </c>
      <c r="C30" s="107">
        <v>3.083564814814815E-2</v>
      </c>
      <c r="D30" s="16" t="s">
        <v>321</v>
      </c>
      <c r="E30" s="38"/>
      <c r="F30" s="42">
        <f>((C30/C23)-1)*800</f>
        <v>86.589018302828606</v>
      </c>
      <c r="G30" s="42"/>
      <c r="H30" s="52">
        <v>48.661333333333339</v>
      </c>
      <c r="I30" s="43">
        <f t="shared" si="1"/>
        <v>135.25035163616195</v>
      </c>
      <c r="J30" s="5"/>
      <c r="K30" s="96"/>
      <c r="L30" s="97"/>
      <c r="M30" s="17"/>
      <c r="N30" s="15"/>
      <c r="O30" s="5"/>
      <c r="P30" s="6"/>
      <c r="Q30" s="5"/>
      <c r="S30" s="10"/>
    </row>
    <row r="31" spans="1:19" s="106" customFormat="1">
      <c r="A31" s="45" t="s">
        <v>8</v>
      </c>
      <c r="B31" s="81" t="s">
        <v>206</v>
      </c>
      <c r="C31" s="107">
        <v>3.1041666666666665E-2</v>
      </c>
      <c r="D31" s="16" t="s">
        <v>320</v>
      </c>
      <c r="E31" s="38"/>
      <c r="F31" s="42">
        <f>((C31/C23)-1)*800</f>
        <v>92.512479201331033</v>
      </c>
      <c r="G31" s="42"/>
      <c r="H31" s="52">
        <v>48.661333333333339</v>
      </c>
      <c r="I31" s="43">
        <f t="shared" si="1"/>
        <v>141.17381253466436</v>
      </c>
      <c r="J31" s="5"/>
      <c r="K31" s="96"/>
      <c r="L31" s="97"/>
      <c r="M31" s="17"/>
      <c r="N31" s="15"/>
      <c r="O31" s="5"/>
      <c r="P31" s="6"/>
      <c r="Q31" s="5"/>
      <c r="S31" s="10"/>
    </row>
    <row r="32" spans="1:19" s="106" customFormat="1">
      <c r="A32" s="83" t="s">
        <v>9</v>
      </c>
      <c r="B32" s="81" t="s">
        <v>200</v>
      </c>
      <c r="C32" s="107">
        <v>3.1062499999999996E-2</v>
      </c>
      <c r="D32" s="16" t="s">
        <v>319</v>
      </c>
      <c r="E32" s="38"/>
      <c r="F32" s="42">
        <f>((C32/C23)-1)*800</f>
        <v>93.111480865224479</v>
      </c>
      <c r="G32" s="42"/>
      <c r="H32" s="52">
        <v>48.661333333333339</v>
      </c>
      <c r="I32" s="43">
        <f t="shared" si="1"/>
        <v>141.77281419855782</v>
      </c>
      <c r="J32" s="5"/>
      <c r="K32" s="96"/>
      <c r="L32" s="97"/>
      <c r="M32" s="17"/>
      <c r="N32" s="15"/>
      <c r="O32" s="5"/>
      <c r="P32" s="6"/>
      <c r="Q32" s="5"/>
      <c r="S32" s="10"/>
    </row>
    <row r="33" spans="1:19" s="106" customFormat="1">
      <c r="A33" s="45" t="s">
        <v>10</v>
      </c>
      <c r="B33" s="81" t="s">
        <v>202</v>
      </c>
      <c r="C33" s="107">
        <v>3.1784722222222221E-2</v>
      </c>
      <c r="D33" s="16" t="s">
        <v>318</v>
      </c>
      <c r="E33" s="38"/>
      <c r="F33" s="42">
        <f>((C33/C23)-1)*800</f>
        <v>113.87687188019964</v>
      </c>
      <c r="G33" s="42"/>
      <c r="H33" s="52">
        <v>48.661333333333339</v>
      </c>
      <c r="I33" s="43">
        <f t="shared" si="1"/>
        <v>162.53820521353299</v>
      </c>
      <c r="J33" s="5"/>
      <c r="K33" s="96"/>
      <c r="L33" s="97"/>
      <c r="M33" s="17"/>
      <c r="N33" s="15"/>
      <c r="O33" s="5"/>
      <c r="P33" s="6"/>
      <c r="Q33" s="5"/>
      <c r="S33" s="10"/>
    </row>
    <row r="34" spans="1:19" s="106" customFormat="1">
      <c r="A34" s="83" t="s">
        <v>10</v>
      </c>
      <c r="B34" s="81" t="s">
        <v>307</v>
      </c>
      <c r="C34" s="107">
        <v>3.1784722222222221E-2</v>
      </c>
      <c r="D34" s="16" t="s">
        <v>86</v>
      </c>
      <c r="E34" s="38"/>
      <c r="F34" s="42">
        <f>((C34/C23)-1)*800</f>
        <v>113.87687188019964</v>
      </c>
      <c r="G34" s="42"/>
      <c r="H34" s="52">
        <v>48.661333333333339</v>
      </c>
      <c r="I34" s="43">
        <f t="shared" si="1"/>
        <v>162.53820521353299</v>
      </c>
      <c r="J34" s="5"/>
      <c r="K34" s="96"/>
      <c r="L34" s="97"/>
      <c r="M34" s="17"/>
      <c r="N34" s="15"/>
      <c r="O34" s="5"/>
      <c r="P34" s="6"/>
      <c r="Q34" s="5"/>
      <c r="S34" s="10"/>
    </row>
    <row r="35" spans="1:19" s="106" customFormat="1">
      <c r="A35" s="45" t="s">
        <v>12</v>
      </c>
      <c r="B35" s="81" t="s">
        <v>201</v>
      </c>
      <c r="C35" s="107">
        <v>3.2103009259259262E-2</v>
      </c>
      <c r="D35" s="16" t="s">
        <v>317</v>
      </c>
      <c r="E35" s="38"/>
      <c r="F35" s="42">
        <f>((C35/C23)-1)*800</f>
        <v>123.02828618968391</v>
      </c>
      <c r="G35" s="42"/>
      <c r="H35" s="52">
        <v>48.661333333333339</v>
      </c>
      <c r="I35" s="43">
        <f t="shared" si="1"/>
        <v>171.68961952301726</v>
      </c>
      <c r="J35" s="5"/>
      <c r="K35" s="96"/>
      <c r="L35" s="97"/>
      <c r="M35" s="17"/>
      <c r="N35" s="15"/>
      <c r="O35" s="5"/>
      <c r="P35" s="6"/>
      <c r="Q35" s="5"/>
      <c r="S35" s="10"/>
    </row>
    <row r="36" spans="1:19" s="106" customFormat="1">
      <c r="A36" s="83" t="s">
        <v>13</v>
      </c>
      <c r="B36" s="81" t="s">
        <v>209</v>
      </c>
      <c r="C36" s="107">
        <v>3.2263888888888891E-2</v>
      </c>
      <c r="D36" s="16" t="s">
        <v>316</v>
      </c>
      <c r="E36" s="38"/>
      <c r="F36" s="42">
        <f>((C36/C23)-1)*800</f>
        <v>127.65391014975052</v>
      </c>
      <c r="G36" s="42"/>
      <c r="H36" s="52">
        <v>48.661333333333339</v>
      </c>
      <c r="I36" s="43">
        <f t="shared" si="1"/>
        <v>176.31524348308386</v>
      </c>
      <c r="J36" s="5"/>
      <c r="K36" s="96"/>
      <c r="L36" s="97"/>
      <c r="M36" s="17"/>
      <c r="N36" s="15"/>
      <c r="O36" s="5"/>
      <c r="P36" s="6"/>
      <c r="Q36" s="5"/>
      <c r="S36" s="10"/>
    </row>
    <row r="37" spans="1:19" s="106" customFormat="1">
      <c r="A37" s="45" t="s">
        <v>14</v>
      </c>
      <c r="B37" s="81" t="s">
        <v>204</v>
      </c>
      <c r="C37" s="107">
        <v>3.2312500000000001E-2</v>
      </c>
      <c r="D37" s="16" t="s">
        <v>315</v>
      </c>
      <c r="E37" s="38"/>
      <c r="F37" s="42">
        <f>((C37/C23)-1)*800</f>
        <v>129.05158069883527</v>
      </c>
      <c r="G37" s="42"/>
      <c r="H37" s="52">
        <v>48.661333333333339</v>
      </c>
      <c r="I37" s="43">
        <f t="shared" si="1"/>
        <v>177.71291403216861</v>
      </c>
      <c r="J37" s="5"/>
      <c r="K37" s="96"/>
      <c r="L37" s="97"/>
      <c r="M37" s="17"/>
      <c r="N37" s="15"/>
      <c r="O37" s="5"/>
      <c r="P37" s="6"/>
      <c r="Q37" s="5"/>
      <c r="S37" s="10"/>
    </row>
    <row r="38" spans="1:19" s="106" customFormat="1">
      <c r="A38" s="83" t="s">
        <v>15</v>
      </c>
      <c r="B38" s="81" t="s">
        <v>210</v>
      </c>
      <c r="C38" s="108">
        <v>3.2386574074074075E-2</v>
      </c>
      <c r="D38" s="16" t="s">
        <v>314</v>
      </c>
      <c r="E38" s="38"/>
      <c r="F38" s="42">
        <f>((C38/C23)-1)*800</f>
        <v>131.18136439267883</v>
      </c>
      <c r="G38" s="42"/>
      <c r="H38" s="52">
        <v>48.661333333333339</v>
      </c>
      <c r="I38" s="43">
        <f t="shared" si="1"/>
        <v>179.84269772601218</v>
      </c>
      <c r="J38" s="5"/>
      <c r="K38" s="96"/>
      <c r="L38" s="97"/>
      <c r="M38" s="17"/>
      <c r="N38" s="15"/>
      <c r="O38" s="5"/>
      <c r="P38" s="6"/>
      <c r="Q38" s="5"/>
      <c r="S38" s="10"/>
    </row>
    <row r="39" spans="1:19" s="106" customFormat="1">
      <c r="A39" s="45" t="s">
        <v>16</v>
      </c>
      <c r="B39" s="81" t="s">
        <v>203</v>
      </c>
      <c r="C39" s="107">
        <v>3.5334490740740743E-2</v>
      </c>
      <c r="D39" s="16" t="s">
        <v>313</v>
      </c>
      <c r="E39" s="38"/>
      <c r="F39" s="42">
        <f>((C39/C23)-1)*800</f>
        <v>215.9400998336107</v>
      </c>
      <c r="G39" s="42"/>
      <c r="H39" s="52">
        <v>48.661333333333339</v>
      </c>
      <c r="I39" s="43">
        <f t="shared" si="1"/>
        <v>264.60143316694405</v>
      </c>
      <c r="J39" s="5"/>
      <c r="K39" s="96"/>
      <c r="L39" s="97"/>
      <c r="M39" s="17"/>
      <c r="N39" s="15"/>
      <c r="O39" s="5"/>
      <c r="P39" s="6"/>
      <c r="Q39" s="5"/>
      <c r="S39" s="10"/>
    </row>
    <row r="40" spans="1:19">
      <c r="A40" s="83" t="s">
        <v>17</v>
      </c>
      <c r="B40" s="81" t="s">
        <v>193</v>
      </c>
      <c r="C40" s="107">
        <v>3.5600694444444449E-2</v>
      </c>
      <c r="D40" s="16" t="s">
        <v>312</v>
      </c>
      <c r="E40" s="72"/>
      <c r="F40" s="42">
        <f>((C40/C23)-1)*800</f>
        <v>223.59400998336127</v>
      </c>
      <c r="G40" s="42"/>
      <c r="H40" s="52">
        <v>48.661333333333339</v>
      </c>
      <c r="I40" s="43">
        <f t="shared" si="1"/>
        <v>272.25534331669462</v>
      </c>
      <c r="J40" s="5"/>
      <c r="K40" s="96"/>
      <c r="L40" s="97"/>
      <c r="M40" s="17"/>
      <c r="N40" s="15"/>
      <c r="O40" s="5"/>
      <c r="P40" s="6"/>
      <c r="Q40" s="5"/>
      <c r="S40" s="10"/>
    </row>
    <row r="41" spans="1:19">
      <c r="A41" s="45" t="s">
        <v>18</v>
      </c>
      <c r="B41" s="81" t="s">
        <v>308</v>
      </c>
      <c r="C41" s="107">
        <v>3.6723379629629634E-2</v>
      </c>
      <c r="D41" s="16" t="s">
        <v>311</v>
      </c>
      <c r="E41" s="37"/>
      <c r="F41" s="42">
        <f>((C41/C23)-1)*800</f>
        <v>255.87354409317823</v>
      </c>
      <c r="G41" s="42"/>
      <c r="H41" s="52">
        <v>48.661333333333339</v>
      </c>
      <c r="I41" s="43">
        <f t="shared" si="1"/>
        <v>304.53487742651157</v>
      </c>
      <c r="J41" s="5"/>
      <c r="K41" s="96"/>
      <c r="L41" s="97"/>
      <c r="M41" s="17"/>
      <c r="N41" s="15"/>
      <c r="O41" s="5"/>
      <c r="P41" s="6"/>
      <c r="Q41" s="5"/>
      <c r="S41" s="10"/>
    </row>
    <row r="42" spans="1:19">
      <c r="A42" s="83" t="s">
        <v>21</v>
      </c>
      <c r="B42" s="81" t="s">
        <v>305</v>
      </c>
      <c r="C42" s="107">
        <v>3.8078703703703705E-2</v>
      </c>
      <c r="D42" s="16" t="s">
        <v>310</v>
      </c>
      <c r="E42" s="37"/>
      <c r="F42" s="42">
        <f>((C42/C23)-1)*800</f>
        <v>294.84193011647267</v>
      </c>
      <c r="G42" s="42"/>
      <c r="H42" s="52">
        <v>48.661333333333339</v>
      </c>
      <c r="I42" s="43">
        <f t="shared" si="1"/>
        <v>343.50326344980601</v>
      </c>
      <c r="J42" s="5"/>
      <c r="K42" s="96"/>
      <c r="L42" s="97"/>
      <c r="M42" s="17"/>
      <c r="N42" s="15"/>
      <c r="O42" s="5"/>
      <c r="P42" s="5"/>
      <c r="Q42" s="5"/>
      <c r="R42" s="5"/>
      <c r="S42" s="5"/>
    </row>
    <row r="43" spans="1:19">
      <c r="A43" s="45" t="s">
        <v>22</v>
      </c>
      <c r="B43" s="81" t="s">
        <v>208</v>
      </c>
      <c r="C43" s="107">
        <v>3.9635416666666666E-2</v>
      </c>
      <c r="D43" s="16" t="s">
        <v>309</v>
      </c>
      <c r="E43" s="31"/>
      <c r="F43" s="42">
        <f>((C43/C23)-1)*800</f>
        <v>339.60066555740428</v>
      </c>
      <c r="G43" s="42"/>
      <c r="H43" s="52">
        <v>48.661333333333339</v>
      </c>
      <c r="I43" s="43">
        <f t="shared" si="1"/>
        <v>388.26199889073763</v>
      </c>
      <c r="K43" s="96"/>
      <c r="L43" s="97"/>
      <c r="M43" s="12"/>
      <c r="N43" s="1"/>
    </row>
    <row r="44" spans="1:19">
      <c r="A44" s="83"/>
      <c r="C44" s="40"/>
      <c r="D44" s="37"/>
      <c r="E44" s="37"/>
      <c r="F44" s="42"/>
      <c r="G44" s="42"/>
      <c r="H44" s="37"/>
      <c r="I44" s="43"/>
    </row>
    <row r="45" spans="1:19">
      <c r="A45" s="45"/>
      <c r="B45" s="37"/>
      <c r="C45" s="40"/>
      <c r="D45" s="31"/>
      <c r="E45" s="31"/>
      <c r="F45" s="42"/>
      <c r="G45" s="42"/>
      <c r="H45" s="37"/>
      <c r="I45" s="43"/>
    </row>
    <row r="46" spans="1:19">
      <c r="A46" s="45"/>
      <c r="B46" s="37"/>
      <c r="C46" s="40"/>
      <c r="D46" s="37"/>
      <c r="E46" s="37"/>
      <c r="F46" s="42"/>
      <c r="G46" s="42"/>
      <c r="H46" s="37"/>
      <c r="I46" s="43"/>
    </row>
    <row r="47" spans="1:19">
      <c r="A47" s="45"/>
      <c r="B47" s="44"/>
      <c r="C47" s="40"/>
      <c r="D47" s="37"/>
      <c r="E47" s="37"/>
      <c r="F47" s="42"/>
      <c r="G47" s="42"/>
      <c r="H47" s="37"/>
      <c r="I47" s="43"/>
    </row>
    <row r="48" spans="1:19">
      <c r="A48" s="45"/>
      <c r="B48" s="41"/>
      <c r="C48" s="40"/>
      <c r="D48" s="37"/>
      <c r="E48" s="37"/>
      <c r="F48" s="42"/>
      <c r="G48" s="42"/>
      <c r="H48" s="37"/>
      <c r="I48" s="43"/>
    </row>
    <row r="49" spans="1:9">
      <c r="A49" s="45"/>
      <c r="B49" s="44"/>
      <c r="C49" s="40"/>
      <c r="D49" s="37"/>
      <c r="E49" s="37"/>
      <c r="F49" s="42"/>
      <c r="G49" s="42"/>
      <c r="H49" s="37"/>
      <c r="I49" s="43"/>
    </row>
    <row r="50" spans="1:9">
      <c r="A50" s="45"/>
      <c r="B50" s="41"/>
      <c r="C50" s="40"/>
      <c r="D50" s="37"/>
      <c r="E50" s="37"/>
      <c r="F50" s="42"/>
      <c r="G50" s="42"/>
      <c r="H50" s="37"/>
      <c r="I50" s="43"/>
    </row>
    <row r="51" spans="1:9">
      <c r="A51" s="45"/>
      <c r="B51" s="44"/>
      <c r="C51" s="40"/>
      <c r="D51" s="37"/>
      <c r="E51" s="37"/>
      <c r="F51" s="42"/>
      <c r="G51" s="42"/>
      <c r="H51" s="37"/>
      <c r="I51" s="43"/>
    </row>
    <row r="52" spans="1:9">
      <c r="A52" s="45"/>
      <c r="B52" s="38"/>
      <c r="C52" s="38"/>
      <c r="D52" s="37"/>
      <c r="E52" s="37"/>
      <c r="F52" s="38"/>
      <c r="G52" s="38"/>
      <c r="H52" s="37"/>
      <c r="I52" s="38"/>
    </row>
  </sheetData>
  <sortState xmlns:xlrd2="http://schemas.microsoft.com/office/spreadsheetml/2017/richdata2" ref="A5:S25">
    <sortCondition ref="C5:C25"/>
  </sortState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zoomScale="90" workbookViewId="0">
      <selection activeCell="G6" sqref="G6"/>
    </sheetView>
  </sheetViews>
  <sheetFormatPr defaultColWidth="11.125" defaultRowHeight="15.75"/>
  <cols>
    <col min="1" max="1" width="7.5" style="109" customWidth="1"/>
    <col min="2" max="2" width="22.125" style="109" customWidth="1"/>
    <col min="3" max="16384" width="11.125" style="109"/>
  </cols>
  <sheetData>
    <row r="1" spans="1:14">
      <c r="A1" s="83"/>
      <c r="B1" s="5" t="s">
        <v>127</v>
      </c>
      <c r="C1" s="5" t="s">
        <v>333</v>
      </c>
      <c r="F1" s="5"/>
      <c r="G1" s="5"/>
      <c r="I1" s="5"/>
    </row>
    <row r="2" spans="1:14">
      <c r="A2" s="83"/>
      <c r="B2" s="5"/>
      <c r="C2" s="5"/>
      <c r="F2" s="5"/>
      <c r="G2" s="5"/>
      <c r="H2" s="52">
        <f>SUM(G3:G13)/3.75</f>
        <v>135.83466666666666</v>
      </c>
      <c r="I2" s="8"/>
      <c r="N2" s="8"/>
    </row>
    <row r="3" spans="1:14">
      <c r="A3" s="83" t="s">
        <v>0</v>
      </c>
      <c r="B3" s="109" t="s">
        <v>173</v>
      </c>
      <c r="C3" s="3">
        <v>1.6614583333333332E-2</v>
      </c>
      <c r="D3" s="2" t="s">
        <v>55</v>
      </c>
      <c r="F3" s="6">
        <f>((C3/C3)-1)*800</f>
        <v>0</v>
      </c>
      <c r="G3" s="6"/>
      <c r="H3" s="52">
        <v>135.83466666666666</v>
      </c>
      <c r="I3" s="10">
        <f t="shared" ref="I3:I16" si="0">F3+H3</f>
        <v>135.83466666666666</v>
      </c>
      <c r="K3" s="6"/>
      <c r="N3" s="9"/>
    </row>
    <row r="4" spans="1:14" s="5" customFormat="1">
      <c r="A4" s="83" t="s">
        <v>1</v>
      </c>
      <c r="B4" s="5" t="s">
        <v>294</v>
      </c>
      <c r="C4" s="3">
        <v>1.7671296296296296E-2</v>
      </c>
      <c r="D4" s="16" t="s">
        <v>67</v>
      </c>
      <c r="F4" s="6">
        <f>((C4/C3)-1)*800</f>
        <v>50.88122605363985</v>
      </c>
      <c r="G4" s="6"/>
      <c r="H4" s="4">
        <v>135.83466666666666</v>
      </c>
      <c r="I4" s="10">
        <f t="shared" si="0"/>
        <v>186.7158927203065</v>
      </c>
      <c r="K4" s="6"/>
      <c r="N4" s="10"/>
    </row>
    <row r="5" spans="1:14">
      <c r="A5" s="83" t="s">
        <v>2</v>
      </c>
      <c r="B5" s="5" t="s">
        <v>295</v>
      </c>
      <c r="C5" s="3">
        <v>1.7697916666666667E-2</v>
      </c>
      <c r="D5" s="16" t="s">
        <v>62</v>
      </c>
      <c r="E5" s="31"/>
      <c r="F5" s="6">
        <f>((C5/C3)-1)*800</f>
        <v>52.163009404388738</v>
      </c>
      <c r="G5" s="6"/>
      <c r="H5" s="52">
        <v>135.83466666666666</v>
      </c>
      <c r="I5" s="10">
        <f t="shared" si="0"/>
        <v>187.99767607105539</v>
      </c>
      <c r="K5" s="6"/>
      <c r="N5" s="9"/>
    </row>
    <row r="6" spans="1:14" s="13" customFormat="1">
      <c r="A6" s="83" t="s">
        <v>3</v>
      </c>
      <c r="B6" s="5" t="s">
        <v>171</v>
      </c>
      <c r="C6" s="3">
        <v>1.8021990740740741E-2</v>
      </c>
      <c r="D6" s="2" t="s">
        <v>60</v>
      </c>
      <c r="E6" s="109"/>
      <c r="F6" s="6">
        <f>((C6/C3)-1)*800</f>
        <v>67.767328456983648</v>
      </c>
      <c r="G6" s="6">
        <v>154.63</v>
      </c>
      <c r="H6" s="52">
        <v>135.83466666666666</v>
      </c>
      <c r="I6" s="10">
        <f t="shared" si="0"/>
        <v>203.60199512365031</v>
      </c>
      <c r="K6" s="14"/>
      <c r="L6" s="109"/>
      <c r="M6" s="109"/>
      <c r="N6" s="9"/>
    </row>
    <row r="7" spans="1:14" s="13" customFormat="1">
      <c r="A7" s="83" t="s">
        <v>4</v>
      </c>
      <c r="B7" s="5" t="s">
        <v>212</v>
      </c>
      <c r="C7" s="3">
        <v>1.8309027777777775E-2</v>
      </c>
      <c r="D7" s="2" t="s">
        <v>159</v>
      </c>
      <c r="E7" s="109"/>
      <c r="F7" s="6">
        <f>((C7/C3)-1)*800</f>
        <v>81.588296760710392</v>
      </c>
      <c r="G7" s="6">
        <v>156.16999999999999</v>
      </c>
      <c r="H7" s="52">
        <v>135.83466666666666</v>
      </c>
      <c r="I7" s="10">
        <f t="shared" si="0"/>
        <v>217.42296342737706</v>
      </c>
      <c r="K7" s="14"/>
      <c r="L7" s="109"/>
      <c r="M7" s="109"/>
      <c r="N7" s="9"/>
    </row>
    <row r="8" spans="1:14" s="13" customFormat="1">
      <c r="A8" s="83" t="s">
        <v>5</v>
      </c>
      <c r="B8" s="5" t="s">
        <v>213</v>
      </c>
      <c r="C8" s="3">
        <v>1.8532407407407407E-2</v>
      </c>
      <c r="D8" s="2" t="s">
        <v>61</v>
      </c>
      <c r="E8" s="109"/>
      <c r="F8" s="6">
        <f>((C8/C3)-1)*800</f>
        <v>92.344130964820607</v>
      </c>
      <c r="G8" s="6"/>
      <c r="H8" s="52">
        <v>135.83466666666666</v>
      </c>
      <c r="I8" s="10">
        <f t="shared" si="0"/>
        <v>228.17879763148727</v>
      </c>
      <c r="K8" s="14"/>
      <c r="L8" s="109"/>
      <c r="M8" s="109"/>
      <c r="N8" s="9"/>
    </row>
    <row r="9" spans="1:14" s="13" customFormat="1">
      <c r="A9" s="83" t="s">
        <v>6</v>
      </c>
      <c r="B9" s="5" t="s">
        <v>220</v>
      </c>
      <c r="C9" s="3">
        <v>1.8813657407407407E-2</v>
      </c>
      <c r="D9" s="2" t="s">
        <v>59</v>
      </c>
      <c r="E9" s="109"/>
      <c r="F9" s="6">
        <f>((C9/C3)-1)*800</f>
        <v>105.88645071403704</v>
      </c>
      <c r="G9" s="6"/>
      <c r="H9" s="52">
        <v>135.83466666666666</v>
      </c>
      <c r="I9" s="10">
        <f t="shared" si="0"/>
        <v>241.7211173807037</v>
      </c>
      <c r="K9" s="14"/>
      <c r="L9" s="109"/>
      <c r="M9" s="109"/>
      <c r="N9" s="9"/>
    </row>
    <row r="10" spans="1:14" s="13" customFormat="1">
      <c r="A10" s="83" t="s">
        <v>7</v>
      </c>
      <c r="B10" s="5" t="s">
        <v>211</v>
      </c>
      <c r="C10" s="3">
        <v>1.8918981481481481E-2</v>
      </c>
      <c r="D10" s="2" t="s">
        <v>67</v>
      </c>
      <c r="E10" s="109"/>
      <c r="F10" s="6">
        <f>((C10/C3)-1)*800</f>
        <v>110.95785440613035</v>
      </c>
      <c r="G10" s="6">
        <v>198.58</v>
      </c>
      <c r="H10" s="52">
        <v>135.83466666666666</v>
      </c>
      <c r="I10" s="10">
        <f t="shared" si="0"/>
        <v>246.792521072797</v>
      </c>
      <c r="K10" s="14"/>
      <c r="L10" s="109"/>
      <c r="M10" s="109"/>
      <c r="N10" s="9"/>
    </row>
    <row r="11" spans="1:14" s="13" customFormat="1">
      <c r="A11" s="83" t="s">
        <v>8</v>
      </c>
      <c r="B11" s="5" t="s">
        <v>214</v>
      </c>
      <c r="C11" s="3">
        <v>1.9893518518518519E-2</v>
      </c>
      <c r="D11" s="2" t="s">
        <v>63</v>
      </c>
      <c r="E11" s="109"/>
      <c r="F11" s="6">
        <f>((C11/C3)-1)*800</f>
        <v>157.8822709857194</v>
      </c>
      <c r="G11" s="6"/>
      <c r="H11" s="52">
        <v>135.83466666666666</v>
      </c>
      <c r="I11" s="10">
        <f t="shared" si="0"/>
        <v>293.71693765238604</v>
      </c>
      <c r="K11" s="14"/>
      <c r="L11" s="109"/>
      <c r="M11" s="109"/>
      <c r="N11" s="9"/>
    </row>
    <row r="12" spans="1:14">
      <c r="A12" s="83" t="s">
        <v>9</v>
      </c>
      <c r="B12" s="5" t="s">
        <v>174</v>
      </c>
      <c r="C12" s="3">
        <v>2.0122685185185184E-2</v>
      </c>
      <c r="D12" s="16" t="s">
        <v>81</v>
      </c>
      <c r="E12" s="31"/>
      <c r="F12" s="6">
        <f>((C12/C3)-1)*800</f>
        <v>168.91675374433993</v>
      </c>
      <c r="G12" s="6"/>
      <c r="H12" s="52">
        <v>135.83466666666666</v>
      </c>
      <c r="I12" s="10">
        <f t="shared" si="0"/>
        <v>304.75142041100662</v>
      </c>
      <c r="K12" s="6"/>
      <c r="N12" s="9"/>
    </row>
    <row r="13" spans="1:14" s="13" customFormat="1">
      <c r="A13" s="83" t="s">
        <v>10</v>
      </c>
      <c r="B13" s="5" t="s">
        <v>223</v>
      </c>
      <c r="C13" s="3">
        <v>2.0148148148148148E-2</v>
      </c>
      <c r="D13" s="2" t="s">
        <v>337</v>
      </c>
      <c r="E13" s="109"/>
      <c r="F13" s="6">
        <f>((C13/C3)-1)*800</f>
        <v>170.14280738418677</v>
      </c>
      <c r="G13" s="6"/>
      <c r="H13" s="52">
        <v>135.83466666666666</v>
      </c>
      <c r="I13" s="10">
        <f t="shared" si="0"/>
        <v>305.9774740508534</v>
      </c>
      <c r="K13" s="14"/>
      <c r="L13" s="109"/>
      <c r="M13" s="109"/>
      <c r="N13" s="9"/>
    </row>
    <row r="14" spans="1:14">
      <c r="A14" s="83" t="s">
        <v>11</v>
      </c>
      <c r="B14" s="5" t="s">
        <v>335</v>
      </c>
      <c r="C14" s="3">
        <v>2.0866898148148145E-2</v>
      </c>
      <c r="D14" s="2" t="s">
        <v>67</v>
      </c>
      <c r="F14" s="6">
        <f>((C14/C3)-1)*800</f>
        <v>204.75095785440604</v>
      </c>
      <c r="G14" s="6"/>
      <c r="H14" s="52">
        <v>135.83466666666666</v>
      </c>
      <c r="I14" s="10">
        <f t="shared" si="0"/>
        <v>340.5856245210727</v>
      </c>
      <c r="K14" s="6"/>
      <c r="N14" s="9"/>
    </row>
    <row r="15" spans="1:14" s="13" customFormat="1">
      <c r="A15" s="83" t="s">
        <v>12</v>
      </c>
      <c r="B15" s="5" t="s">
        <v>175</v>
      </c>
      <c r="C15" s="3">
        <v>2.1824074074074076E-2</v>
      </c>
      <c r="D15" s="16" t="s">
        <v>59</v>
      </c>
      <c r="E15" s="31"/>
      <c r="F15" s="6">
        <f>((C15/C3)-1)*800</f>
        <v>250.83942877046343</v>
      </c>
      <c r="G15" s="6"/>
      <c r="H15" s="52">
        <v>135.83466666666666</v>
      </c>
      <c r="I15" s="10">
        <f t="shared" si="0"/>
        <v>386.67409543713006</v>
      </c>
      <c r="K15" s="14"/>
      <c r="L15" s="109"/>
      <c r="M15" s="109"/>
      <c r="N15" s="9"/>
    </row>
    <row r="16" spans="1:14">
      <c r="A16" s="83" t="s">
        <v>13</v>
      </c>
      <c r="B16" s="5" t="s">
        <v>336</v>
      </c>
      <c r="C16" s="3">
        <v>2.5813657407407407E-2</v>
      </c>
      <c r="D16" s="16" t="s">
        <v>71</v>
      </c>
      <c r="E16" s="31"/>
      <c r="F16" s="6">
        <f>((C16/C3)-1)*800</f>
        <v>442.93974225008714</v>
      </c>
      <c r="G16" s="6"/>
      <c r="H16" s="52">
        <v>135.83466666666666</v>
      </c>
      <c r="I16" s="10">
        <f t="shared" si="0"/>
        <v>578.77440891675383</v>
      </c>
      <c r="K16" s="6"/>
      <c r="N16" s="9"/>
    </row>
    <row r="17" spans="1:14">
      <c r="A17" s="83"/>
      <c r="B17" s="5"/>
      <c r="C17" s="3"/>
      <c r="D17" s="16"/>
      <c r="F17" s="6"/>
      <c r="G17" s="6"/>
      <c r="I17" s="10"/>
      <c r="K17" s="6"/>
      <c r="N17" s="9"/>
    </row>
    <row r="18" spans="1:14">
      <c r="A18" s="83"/>
      <c r="B18" s="71"/>
      <c r="C18" s="82"/>
      <c r="D18" s="12"/>
      <c r="E18" s="2"/>
      <c r="F18" s="6"/>
      <c r="G18" s="2"/>
      <c r="I18" s="10"/>
      <c r="K18" s="6"/>
      <c r="N18" s="9"/>
    </row>
    <row r="20" spans="1:14">
      <c r="A20" s="83"/>
      <c r="B20" s="5" t="s">
        <v>52</v>
      </c>
      <c r="C20" s="5" t="s">
        <v>333</v>
      </c>
      <c r="F20" s="5"/>
      <c r="G20" s="5"/>
      <c r="I20" s="5"/>
      <c r="N20" s="8"/>
    </row>
    <row r="21" spans="1:14">
      <c r="A21" s="83"/>
      <c r="B21" s="39"/>
      <c r="C21" s="47"/>
      <c r="F21" s="5"/>
      <c r="G21" s="5"/>
      <c r="H21" s="52">
        <f>SUM(G22:G27)/3.75</f>
        <v>140.44800000000001</v>
      </c>
      <c r="I21" s="8"/>
      <c r="K21" s="6"/>
      <c r="N21" s="9"/>
    </row>
    <row r="22" spans="1:14" s="13" customFormat="1">
      <c r="A22" s="83" t="s">
        <v>0</v>
      </c>
      <c r="B22" s="109" t="s">
        <v>31</v>
      </c>
      <c r="C22" s="108">
        <v>1.6885416666666667E-2</v>
      </c>
      <c r="D22" s="16" t="s">
        <v>59</v>
      </c>
      <c r="E22" s="109"/>
      <c r="F22" s="6">
        <f>((C22/C22)-1)*800</f>
        <v>0</v>
      </c>
      <c r="G22" s="6">
        <v>161.15</v>
      </c>
      <c r="H22" s="52">
        <f t="shared" ref="H22:H27" si="1">H21</f>
        <v>140.44800000000001</v>
      </c>
      <c r="I22" s="10">
        <f t="shared" ref="I22:I27" si="2">F22+H22</f>
        <v>140.44800000000001</v>
      </c>
      <c r="K22" s="94"/>
      <c r="L22" s="95"/>
      <c r="M22" s="109"/>
      <c r="N22" s="18"/>
    </row>
    <row r="23" spans="1:14" s="5" customFormat="1">
      <c r="A23" s="83" t="s">
        <v>1</v>
      </c>
      <c r="B23" s="5" t="s">
        <v>30</v>
      </c>
      <c r="C23" s="108">
        <v>1.7065972222222222E-2</v>
      </c>
      <c r="D23" s="16" t="s">
        <v>59</v>
      </c>
      <c r="F23" s="6">
        <f>((C23/C22)-1)*800</f>
        <v>8.554390294057157</v>
      </c>
      <c r="G23" s="6">
        <v>159.66999999999999</v>
      </c>
      <c r="H23" s="52">
        <f t="shared" si="1"/>
        <v>140.44800000000001</v>
      </c>
      <c r="I23" s="10">
        <f t="shared" si="2"/>
        <v>149.00239029405716</v>
      </c>
      <c r="K23" s="94"/>
      <c r="L23" s="95"/>
      <c r="N23" s="10"/>
    </row>
    <row r="24" spans="1:14">
      <c r="A24" s="83" t="s">
        <v>2</v>
      </c>
      <c r="B24" s="109" t="s">
        <v>206</v>
      </c>
      <c r="C24" s="108">
        <v>1.7753472222222223E-2</v>
      </c>
      <c r="D24" s="16" t="s">
        <v>67</v>
      </c>
      <c r="F24" s="6">
        <f>((C24/C22)-1)*800</f>
        <v>41.126876413736468</v>
      </c>
      <c r="G24" s="6"/>
      <c r="H24" s="52">
        <f t="shared" si="1"/>
        <v>140.44800000000001</v>
      </c>
      <c r="I24" s="10">
        <f t="shared" si="2"/>
        <v>181.57487641373649</v>
      </c>
      <c r="K24" s="94"/>
      <c r="L24" s="95"/>
      <c r="N24" s="9"/>
    </row>
    <row r="25" spans="1:14" s="13" customFormat="1">
      <c r="A25" s="83" t="s">
        <v>3</v>
      </c>
      <c r="B25" s="109" t="s">
        <v>201</v>
      </c>
      <c r="C25" s="108">
        <v>1.8168981481481484E-2</v>
      </c>
      <c r="D25" s="16" t="s">
        <v>60</v>
      </c>
      <c r="E25" s="109"/>
      <c r="F25" s="6">
        <f>((C25/C22)-1)*800</f>
        <v>60.812941257111675</v>
      </c>
      <c r="G25" s="6">
        <v>205.86</v>
      </c>
      <c r="H25" s="52">
        <f t="shared" si="1"/>
        <v>140.44800000000001</v>
      </c>
      <c r="I25" s="10">
        <f t="shared" si="2"/>
        <v>201.26094125711168</v>
      </c>
      <c r="K25" s="94"/>
      <c r="L25" s="95"/>
      <c r="M25" s="109"/>
      <c r="N25" s="18"/>
    </row>
    <row r="26" spans="1:14">
      <c r="A26" s="83" t="s">
        <v>4</v>
      </c>
      <c r="B26" s="109" t="s">
        <v>193</v>
      </c>
      <c r="C26" s="108">
        <v>2.0046296296296295E-2</v>
      </c>
      <c r="D26" s="16" t="s">
        <v>58</v>
      </c>
      <c r="E26" s="31"/>
      <c r="F26" s="6">
        <f>((C26/C22)-1)*800</f>
        <v>149.75666598121862</v>
      </c>
      <c r="G26" s="6"/>
      <c r="H26" s="52">
        <f t="shared" si="1"/>
        <v>140.44800000000001</v>
      </c>
      <c r="I26" s="10">
        <f t="shared" si="2"/>
        <v>290.20466598121862</v>
      </c>
      <c r="K26" s="94"/>
      <c r="L26" s="95"/>
      <c r="N26" s="9"/>
    </row>
    <row r="27" spans="1:14" s="13" customFormat="1">
      <c r="A27" s="83" t="s">
        <v>5</v>
      </c>
      <c r="B27" s="109" t="s">
        <v>305</v>
      </c>
      <c r="C27" s="108">
        <v>2.1490740740740741E-2</v>
      </c>
      <c r="D27" s="16" t="s">
        <v>60</v>
      </c>
      <c r="E27" s="109"/>
      <c r="F27" s="6">
        <f>((C27/C22)-1)*800</f>
        <v>218.19178833367604</v>
      </c>
      <c r="G27" s="6"/>
      <c r="H27" s="52">
        <f t="shared" si="1"/>
        <v>140.44800000000001</v>
      </c>
      <c r="I27" s="10">
        <f t="shared" si="2"/>
        <v>358.63978833367605</v>
      </c>
      <c r="K27" s="94"/>
      <c r="L27" s="95"/>
      <c r="M27" s="109"/>
      <c r="N27" s="18"/>
    </row>
    <row r="28" spans="1:14">
      <c r="A28" s="83"/>
      <c r="B28" s="5"/>
      <c r="C28" s="5"/>
      <c r="F28" s="5"/>
      <c r="G28" s="5"/>
      <c r="I28" s="5"/>
      <c r="K28" s="6"/>
      <c r="N28" s="9"/>
    </row>
    <row r="29" spans="1:14" s="13" customFormat="1">
      <c r="A29" s="83"/>
      <c r="B29" s="5"/>
      <c r="C29" s="5"/>
      <c r="D29" s="109"/>
      <c r="E29" s="109"/>
      <c r="F29" s="5"/>
      <c r="G29" s="5"/>
      <c r="H29" s="109"/>
      <c r="I29" s="5"/>
      <c r="K29" s="14"/>
      <c r="M29" s="109"/>
      <c r="N29" s="18"/>
    </row>
    <row r="30" spans="1:14">
      <c r="A30" s="83"/>
      <c r="B30" s="5"/>
      <c r="C30" s="5"/>
      <c r="F30" s="5"/>
      <c r="G30" s="5"/>
      <c r="I30" s="5"/>
      <c r="K30" s="6"/>
      <c r="N30" s="9"/>
    </row>
    <row r="31" spans="1:14">
      <c r="A31" s="83"/>
      <c r="B31" s="5"/>
      <c r="C31" s="5"/>
      <c r="F31" s="5"/>
      <c r="G31" s="5"/>
      <c r="I31" s="5"/>
    </row>
    <row r="32" spans="1:14">
      <c r="A32" s="83"/>
      <c r="B32" s="5"/>
      <c r="C32" s="5"/>
      <c r="F32" s="5"/>
      <c r="G32" s="5"/>
      <c r="I32" s="5"/>
    </row>
    <row r="33" spans="1:9">
      <c r="A33" s="83"/>
      <c r="B33" s="5"/>
      <c r="C33" s="5"/>
      <c r="F33" s="5"/>
      <c r="G33" s="5"/>
      <c r="I33" s="5"/>
    </row>
    <row r="34" spans="1:9">
      <c r="A34" s="83"/>
      <c r="B34" s="5"/>
      <c r="C34" s="5"/>
      <c r="F34" s="5"/>
      <c r="G34" s="5"/>
      <c r="I34" s="5"/>
    </row>
    <row r="35" spans="1:9">
      <c r="A35" s="83"/>
      <c r="B35" s="5"/>
      <c r="C35" s="5"/>
      <c r="F35" s="5"/>
      <c r="G35" s="5"/>
      <c r="I35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="85" zoomScaleNormal="85" workbookViewId="0">
      <selection activeCell="G7" sqref="G7"/>
    </sheetView>
  </sheetViews>
  <sheetFormatPr defaultColWidth="11.125" defaultRowHeight="15.75"/>
  <cols>
    <col min="1" max="1" width="11.125" style="109"/>
    <col min="2" max="2" width="23.625" style="109" customWidth="1"/>
    <col min="3" max="16384" width="11.125" style="109"/>
  </cols>
  <sheetData>
    <row r="1" spans="1:19">
      <c r="A1" s="2"/>
      <c r="B1" s="2"/>
      <c r="J1" s="1"/>
      <c r="K1" s="1"/>
      <c r="L1" s="1"/>
    </row>
    <row r="2" spans="1:19">
      <c r="A2" s="2"/>
      <c r="B2" s="2"/>
      <c r="H2" s="48" t="s">
        <v>357</v>
      </c>
      <c r="J2" s="1"/>
      <c r="K2" s="1"/>
      <c r="L2" s="1"/>
    </row>
    <row r="3" spans="1:19">
      <c r="A3" s="83"/>
      <c r="B3" s="5" t="s">
        <v>38</v>
      </c>
      <c r="C3" s="5" t="s">
        <v>334</v>
      </c>
      <c r="F3" s="5"/>
      <c r="G3" s="5"/>
      <c r="I3" s="5"/>
      <c r="J3" s="1"/>
      <c r="K3" s="1"/>
      <c r="L3" s="1"/>
    </row>
    <row r="4" spans="1:19">
      <c r="A4" s="83"/>
      <c r="B4" s="5"/>
      <c r="C4" s="5"/>
      <c r="F4" s="5"/>
      <c r="G4" s="5"/>
      <c r="H4" s="147">
        <f>SUM(G5:G13)/3.75</f>
        <v>82.879999999999981</v>
      </c>
      <c r="I4" s="8"/>
      <c r="J4" s="1"/>
      <c r="K4" s="1"/>
      <c r="L4" s="1"/>
    </row>
    <row r="5" spans="1:19">
      <c r="A5" s="83" t="s">
        <v>0</v>
      </c>
      <c r="B5" s="81" t="s">
        <v>294</v>
      </c>
      <c r="C5" s="108">
        <v>2.7435185185185187E-2</v>
      </c>
      <c r="D5" s="16" t="s">
        <v>57</v>
      </c>
      <c r="F5" s="6">
        <f>((C5/C5)-1)*800</f>
        <v>0</v>
      </c>
      <c r="G5" s="6"/>
      <c r="H5" s="147">
        <f>H4</f>
        <v>82.879999999999981</v>
      </c>
      <c r="I5" s="148">
        <f t="shared" ref="I5:I13" si="0">F5+H5</f>
        <v>82.879999999999981</v>
      </c>
      <c r="J5" s="1"/>
      <c r="K5" s="1"/>
      <c r="L5" s="1"/>
    </row>
    <row r="6" spans="1:19">
      <c r="A6" s="83" t="s">
        <v>1</v>
      </c>
      <c r="B6" s="81" t="s">
        <v>295</v>
      </c>
      <c r="C6" s="108">
        <v>2.8283564814814813E-2</v>
      </c>
      <c r="D6" s="16" t="s">
        <v>56</v>
      </c>
      <c r="E6" s="31"/>
      <c r="F6" s="6">
        <f>((C6/C5)-1)*800</f>
        <v>24.738440769490211</v>
      </c>
      <c r="G6" s="6"/>
      <c r="H6" s="147">
        <f t="shared" ref="H6:H13" si="1">H5</f>
        <v>82.879999999999981</v>
      </c>
      <c r="I6" s="148">
        <f t="shared" si="0"/>
        <v>107.61844076949019</v>
      </c>
      <c r="J6" s="1"/>
      <c r="K6" s="1"/>
      <c r="L6" s="1"/>
    </row>
    <row r="7" spans="1:19">
      <c r="A7" s="83" t="s">
        <v>2</v>
      </c>
      <c r="B7" s="81" t="s">
        <v>212</v>
      </c>
      <c r="C7" s="108">
        <v>2.8656249999999998E-2</v>
      </c>
      <c r="D7" s="16" t="s">
        <v>56</v>
      </c>
      <c r="F7" s="6">
        <f>((C7/C5)-1)*800</f>
        <v>35.605804927438278</v>
      </c>
      <c r="G7" s="6">
        <v>156.16999999999999</v>
      </c>
      <c r="H7" s="147">
        <f t="shared" si="1"/>
        <v>82.879999999999981</v>
      </c>
      <c r="I7" s="148">
        <f t="shared" si="0"/>
        <v>118.48580492743827</v>
      </c>
      <c r="J7" s="1"/>
      <c r="K7" s="1"/>
      <c r="L7" s="1"/>
    </row>
    <row r="8" spans="1:19">
      <c r="A8" s="83" t="s">
        <v>3</v>
      </c>
      <c r="B8" s="81" t="s">
        <v>214</v>
      </c>
      <c r="C8" s="108">
        <v>2.937037037037037E-2</v>
      </c>
      <c r="D8" s="16" t="s">
        <v>54</v>
      </c>
      <c r="F8" s="6">
        <f>((C8/C5)-1)*800</f>
        <v>56.429294633817051</v>
      </c>
      <c r="G8" s="6"/>
      <c r="H8" s="147">
        <f t="shared" si="1"/>
        <v>82.879999999999981</v>
      </c>
      <c r="I8" s="148">
        <f t="shared" si="0"/>
        <v>139.30929463381705</v>
      </c>
      <c r="J8" s="1"/>
      <c r="K8" s="1"/>
      <c r="L8" s="1"/>
    </row>
    <row r="9" spans="1:19">
      <c r="A9" s="83" t="s">
        <v>4</v>
      </c>
      <c r="B9" s="81" t="s">
        <v>335</v>
      </c>
      <c r="C9" s="108">
        <v>3.1358796296296294E-2</v>
      </c>
      <c r="D9" s="16" t="s">
        <v>56</v>
      </c>
      <c r="F9" s="6">
        <f>((C9/C5)-1)*800</f>
        <v>114.41106986162666</v>
      </c>
      <c r="H9" s="147">
        <f t="shared" si="1"/>
        <v>82.879999999999981</v>
      </c>
      <c r="I9" s="148">
        <f t="shared" si="0"/>
        <v>197.29106986162662</v>
      </c>
      <c r="J9" s="1"/>
      <c r="K9" s="1"/>
      <c r="L9" s="1"/>
    </row>
    <row r="10" spans="1:19">
      <c r="A10" s="83" t="s">
        <v>5</v>
      </c>
      <c r="B10" s="81" t="s">
        <v>171</v>
      </c>
      <c r="C10" s="108">
        <v>3.1368055555555559E-2</v>
      </c>
      <c r="D10" s="16" t="s">
        <v>67</v>
      </c>
      <c r="F10" s="6">
        <f>((C10/C5)-1)*800</f>
        <v>114.68106648666901</v>
      </c>
      <c r="G10" s="6">
        <v>154.63</v>
      </c>
      <c r="H10" s="147">
        <f t="shared" si="1"/>
        <v>82.879999999999981</v>
      </c>
      <c r="I10" s="148">
        <f t="shared" si="0"/>
        <v>197.56106648666901</v>
      </c>
      <c r="J10" s="1"/>
      <c r="K10" s="1"/>
      <c r="L10" s="1"/>
    </row>
    <row r="11" spans="1:19">
      <c r="A11" s="83" t="s">
        <v>6</v>
      </c>
      <c r="B11" s="81" t="s">
        <v>223</v>
      </c>
      <c r="C11" s="108">
        <v>3.2289351851851854E-2</v>
      </c>
      <c r="D11" s="16" t="s">
        <v>58</v>
      </c>
      <c r="F11" s="6">
        <f>((C11/C5)-1)*800</f>
        <v>141.54573067836651</v>
      </c>
      <c r="G11" s="6"/>
      <c r="H11" s="147">
        <f t="shared" si="1"/>
        <v>82.879999999999981</v>
      </c>
      <c r="I11" s="148">
        <f t="shared" si="0"/>
        <v>224.42573067836651</v>
      </c>
      <c r="J11" s="1"/>
      <c r="K11" s="1"/>
      <c r="L11" s="1"/>
    </row>
    <row r="12" spans="1:19">
      <c r="A12" s="83" t="s">
        <v>7</v>
      </c>
      <c r="B12" s="81" t="s">
        <v>344</v>
      </c>
      <c r="C12" s="108">
        <v>3.3315972222222219E-2</v>
      </c>
      <c r="D12" s="16" t="s">
        <v>56</v>
      </c>
      <c r="F12" s="6">
        <f>((C12/C5)-1)*800</f>
        <v>171.4816064799189</v>
      </c>
      <c r="G12" s="6"/>
      <c r="H12" s="147">
        <f t="shared" si="1"/>
        <v>82.879999999999981</v>
      </c>
      <c r="I12" s="148">
        <f t="shared" si="0"/>
        <v>254.36160647991886</v>
      </c>
      <c r="J12" s="1"/>
      <c r="K12" s="1"/>
      <c r="L12" s="1"/>
    </row>
    <row r="13" spans="1:19">
      <c r="A13" s="83" t="s">
        <v>8</v>
      </c>
      <c r="B13" s="81" t="s">
        <v>175</v>
      </c>
      <c r="C13" s="108">
        <v>3.6256944444444446E-2</v>
      </c>
      <c r="D13" s="16" t="s">
        <v>65</v>
      </c>
      <c r="F13" s="6">
        <f>((C13/C5)-1)*800</f>
        <v>257.23928450894357</v>
      </c>
      <c r="H13" s="147">
        <f t="shared" si="1"/>
        <v>82.879999999999981</v>
      </c>
      <c r="I13" s="148">
        <f t="shared" si="0"/>
        <v>340.11928450894357</v>
      </c>
      <c r="J13" s="2"/>
      <c r="K13" s="2"/>
      <c r="L13" s="2"/>
      <c r="M13" s="2"/>
      <c r="N13" s="2"/>
      <c r="S13" s="8"/>
    </row>
    <row r="14" spans="1:19">
      <c r="A14" s="11"/>
      <c r="C14" s="1"/>
      <c r="D14" s="12"/>
      <c r="E14" s="2"/>
      <c r="F14" s="2"/>
      <c r="G14" s="2"/>
      <c r="H14" s="12"/>
      <c r="I14" s="1"/>
      <c r="J14" s="16"/>
      <c r="K14" s="16"/>
      <c r="L14" s="16"/>
      <c r="M14" s="17"/>
      <c r="N14" s="15"/>
      <c r="O14" s="5"/>
      <c r="P14" s="6"/>
      <c r="Q14" s="5"/>
      <c r="S14" s="10"/>
    </row>
    <row r="15" spans="1:19">
      <c r="A15" s="11"/>
      <c r="C15" s="1"/>
      <c r="D15" s="12"/>
      <c r="E15" s="2"/>
      <c r="F15" s="2"/>
      <c r="G15" s="2"/>
      <c r="H15" s="12"/>
      <c r="I15" s="1"/>
      <c r="J15" s="16"/>
      <c r="K15" s="16"/>
      <c r="L15" s="16"/>
      <c r="M15" s="17"/>
      <c r="N15" s="15"/>
      <c r="O15" s="5"/>
      <c r="P15" s="6"/>
      <c r="Q15" s="5"/>
      <c r="S15" s="10"/>
    </row>
    <row r="16" spans="1:19">
      <c r="B16" s="5"/>
      <c r="J16" s="16"/>
      <c r="K16" s="16"/>
      <c r="L16" s="16"/>
      <c r="M16" s="17"/>
      <c r="N16" s="15"/>
      <c r="O16" s="5"/>
      <c r="P16" s="6"/>
      <c r="Q16" s="5"/>
      <c r="S16" s="10"/>
    </row>
    <row r="17" spans="1:19">
      <c r="A17" s="83"/>
      <c r="B17" s="5" t="s">
        <v>39</v>
      </c>
      <c r="C17" s="5" t="s">
        <v>334</v>
      </c>
      <c r="F17" s="5"/>
      <c r="G17" s="5"/>
      <c r="I17" s="5"/>
      <c r="J17" s="16"/>
      <c r="K17" s="16"/>
      <c r="L17" s="16"/>
      <c r="M17" s="17"/>
      <c r="N17" s="15"/>
      <c r="O17" s="5"/>
      <c r="P17" s="6"/>
      <c r="Q17" s="5"/>
      <c r="S17" s="10"/>
    </row>
    <row r="18" spans="1:19">
      <c r="A18" s="83"/>
      <c r="B18" s="39"/>
      <c r="C18" s="47"/>
      <c r="F18" s="5"/>
      <c r="G18" s="5"/>
      <c r="H18" s="52">
        <f>SUM(G19:G24)/3.75</f>
        <v>140.44800000000001</v>
      </c>
      <c r="I18" s="8"/>
      <c r="J18" s="5"/>
      <c r="K18" s="5"/>
      <c r="L18" s="5"/>
      <c r="M18" s="17"/>
      <c r="N18" s="15"/>
      <c r="O18" s="5"/>
      <c r="P18" s="6"/>
      <c r="Q18" s="5"/>
      <c r="S18" s="10"/>
    </row>
    <row r="19" spans="1:19">
      <c r="A19" s="83" t="s">
        <v>0</v>
      </c>
      <c r="B19" s="119" t="s">
        <v>31</v>
      </c>
      <c r="C19" s="108">
        <v>2.6055555555555557E-2</v>
      </c>
      <c r="D19" s="16" t="s">
        <v>338</v>
      </c>
      <c r="E19" s="5"/>
      <c r="F19" s="6">
        <f>((C19/C19)-1)*800</f>
        <v>0</v>
      </c>
      <c r="G19" s="6">
        <v>161.15</v>
      </c>
      <c r="H19" s="52">
        <f>H18</f>
        <v>140.44800000000001</v>
      </c>
      <c r="I19" s="10">
        <f t="shared" ref="I19:I24" si="2">F19+H19</f>
        <v>140.44800000000001</v>
      </c>
      <c r="J19" s="5"/>
      <c r="K19" s="96"/>
      <c r="L19" s="97"/>
      <c r="M19" s="17"/>
      <c r="N19" s="15"/>
      <c r="O19" s="5"/>
      <c r="P19" s="6"/>
      <c r="Q19" s="5"/>
      <c r="S19" s="10"/>
    </row>
    <row r="20" spans="1:19">
      <c r="A20" s="83" t="s">
        <v>1</v>
      </c>
      <c r="B20" s="119" t="s">
        <v>30</v>
      </c>
      <c r="C20" s="108">
        <v>2.8817129629629634E-2</v>
      </c>
      <c r="D20" s="16" t="s">
        <v>339</v>
      </c>
      <c r="E20" s="5"/>
      <c r="F20" s="6">
        <f>((C20/C19)-1)*800</f>
        <v>84.790334044065389</v>
      </c>
      <c r="G20" s="6">
        <v>159.66999999999999</v>
      </c>
      <c r="H20" s="52">
        <f t="shared" ref="H20:H24" si="3">H19</f>
        <v>140.44800000000001</v>
      </c>
      <c r="I20" s="10">
        <f t="shared" si="2"/>
        <v>225.2383340440654</v>
      </c>
      <c r="J20" s="5"/>
      <c r="K20" s="96"/>
      <c r="L20" s="97"/>
      <c r="M20" s="17"/>
      <c r="N20" s="15"/>
      <c r="O20" s="5"/>
      <c r="P20" s="6"/>
      <c r="Q20" s="5"/>
      <c r="S20" s="10"/>
    </row>
    <row r="21" spans="1:19">
      <c r="A21" s="83" t="s">
        <v>2</v>
      </c>
      <c r="B21" s="119" t="s">
        <v>206</v>
      </c>
      <c r="C21" s="108">
        <v>3.0320601851851856E-2</v>
      </c>
      <c r="D21" s="16" t="s">
        <v>340</v>
      </c>
      <c r="E21" s="5"/>
      <c r="F21" s="6">
        <f>((C21/C19)-1)*800</f>
        <v>130.95238095238102</v>
      </c>
      <c r="G21" s="6"/>
      <c r="H21" s="52">
        <f t="shared" si="3"/>
        <v>140.44800000000001</v>
      </c>
      <c r="I21" s="10">
        <f t="shared" si="2"/>
        <v>271.40038095238106</v>
      </c>
      <c r="J21" s="5"/>
      <c r="K21" s="96"/>
      <c r="L21" s="97"/>
      <c r="M21" s="17"/>
      <c r="N21" s="15"/>
      <c r="O21" s="5"/>
      <c r="P21" s="6"/>
      <c r="Q21" s="5"/>
      <c r="S21" s="10"/>
    </row>
    <row r="22" spans="1:19">
      <c r="A22" s="83" t="s">
        <v>3</v>
      </c>
      <c r="B22" s="119" t="s">
        <v>201</v>
      </c>
      <c r="C22" s="108">
        <v>3.0556712962962963E-2</v>
      </c>
      <c r="D22" s="16" t="s">
        <v>341</v>
      </c>
      <c r="E22" s="5"/>
      <c r="F22" s="6">
        <f>((C22/C19)-1)*800</f>
        <v>138.20184790334037</v>
      </c>
      <c r="G22" s="6">
        <v>205.86</v>
      </c>
      <c r="H22" s="52">
        <f t="shared" si="3"/>
        <v>140.44800000000001</v>
      </c>
      <c r="I22" s="10">
        <f t="shared" si="2"/>
        <v>278.6498479033404</v>
      </c>
      <c r="J22" s="5"/>
      <c r="K22" s="96"/>
      <c r="L22" s="97"/>
      <c r="M22" s="17"/>
      <c r="N22" s="15"/>
      <c r="O22" s="5"/>
      <c r="P22" s="6"/>
      <c r="Q22" s="5"/>
      <c r="S22" s="10"/>
    </row>
    <row r="23" spans="1:19">
      <c r="A23" s="83" t="s">
        <v>4</v>
      </c>
      <c r="B23" s="119" t="s">
        <v>305</v>
      </c>
      <c r="C23" s="108">
        <v>3.221527777777778E-2</v>
      </c>
      <c r="D23" s="16" t="s">
        <v>342</v>
      </c>
      <c r="E23" s="5"/>
      <c r="F23" s="6">
        <f>((C23/C19)-1)*800</f>
        <v>189.12579957356073</v>
      </c>
      <c r="G23" s="6"/>
      <c r="H23" s="52">
        <f t="shared" si="3"/>
        <v>140.44800000000001</v>
      </c>
      <c r="I23" s="10">
        <f t="shared" si="2"/>
        <v>329.57379957356073</v>
      </c>
      <c r="J23" s="5"/>
      <c r="K23" s="96"/>
      <c r="L23" s="97"/>
      <c r="M23" s="17"/>
      <c r="N23" s="15"/>
      <c r="O23" s="5"/>
      <c r="P23" s="6"/>
      <c r="Q23" s="5"/>
      <c r="S23" s="10"/>
    </row>
    <row r="24" spans="1:19">
      <c r="A24" s="83" t="s">
        <v>5</v>
      </c>
      <c r="B24" s="119" t="s">
        <v>193</v>
      </c>
      <c r="C24" s="108">
        <v>3.4306712962962962E-2</v>
      </c>
      <c r="D24" s="16" t="s">
        <v>343</v>
      </c>
      <c r="E24" s="5"/>
      <c r="F24" s="6">
        <f>((C24/C19)-1)*800</f>
        <v>253.34044065387343</v>
      </c>
      <c r="G24" s="6"/>
      <c r="H24" s="52">
        <f t="shared" si="3"/>
        <v>140.44800000000001</v>
      </c>
      <c r="I24" s="10">
        <f t="shared" si="2"/>
        <v>393.78844065387341</v>
      </c>
      <c r="J24" s="5"/>
      <c r="K24" s="96"/>
      <c r="L24" s="97"/>
      <c r="M24" s="17"/>
      <c r="N24" s="15"/>
      <c r="O24" s="5"/>
      <c r="P24" s="6"/>
      <c r="Q24" s="5"/>
      <c r="S24" s="10"/>
    </row>
    <row r="25" spans="1:19">
      <c r="A25" s="83"/>
      <c r="C25" s="82"/>
      <c r="F25" s="6"/>
      <c r="G25" s="6"/>
      <c r="I25" s="10"/>
    </row>
    <row r="26" spans="1:19">
      <c r="A26" s="83"/>
      <c r="C26" s="82"/>
      <c r="D26" s="31"/>
      <c r="E26" s="31"/>
      <c r="F26" s="6"/>
      <c r="G26" s="6"/>
      <c r="I26" s="10"/>
    </row>
    <row r="27" spans="1:19">
      <c r="A27" s="83"/>
      <c r="C27" s="82"/>
      <c r="F27" s="6"/>
      <c r="G27" s="6"/>
      <c r="I27" s="10"/>
    </row>
    <row r="28" spans="1:19">
      <c r="A28" s="83"/>
      <c r="B28" s="110"/>
      <c r="C28" s="82"/>
      <c r="F28" s="6"/>
      <c r="G28" s="6"/>
      <c r="I28" s="10"/>
    </row>
    <row r="29" spans="1:19">
      <c r="A29" s="83"/>
      <c r="B29" s="81"/>
      <c r="C29" s="82"/>
      <c r="F29" s="6"/>
      <c r="G29" s="6"/>
      <c r="I29" s="10"/>
    </row>
    <row r="30" spans="1:19">
      <c r="A30" s="83"/>
      <c r="B30" s="110"/>
      <c r="C30" s="82"/>
      <c r="F30" s="6"/>
      <c r="G30" s="6"/>
      <c r="I30" s="10"/>
    </row>
    <row r="31" spans="1:19">
      <c r="A31" s="83"/>
      <c r="B31" s="81"/>
      <c r="C31" s="82"/>
      <c r="F31" s="6"/>
      <c r="G31" s="6"/>
      <c r="I31" s="10"/>
    </row>
    <row r="32" spans="1:19">
      <c r="A32" s="83"/>
      <c r="B32" s="110"/>
      <c r="C32" s="82"/>
      <c r="F32" s="6"/>
      <c r="G32" s="6"/>
      <c r="I32" s="10"/>
    </row>
    <row r="33" spans="1:9">
      <c r="A33" s="83"/>
      <c r="B33" s="5"/>
      <c r="C33" s="5"/>
      <c r="F33" s="5"/>
      <c r="G33" s="5"/>
      <c r="I33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"/>
  <sheetViews>
    <sheetView zoomScale="90" workbookViewId="0">
      <selection activeCell="H2" sqref="H2"/>
    </sheetView>
  </sheetViews>
  <sheetFormatPr defaultColWidth="11.125" defaultRowHeight="15.75"/>
  <cols>
    <col min="1" max="1" width="7.5" style="125" customWidth="1"/>
    <col min="2" max="2" width="22.125" style="125" customWidth="1"/>
    <col min="3" max="3" width="11.125" style="2"/>
    <col min="4" max="16384" width="11.125" style="125"/>
  </cols>
  <sheetData>
    <row r="1" spans="1:14">
      <c r="A1" s="83"/>
      <c r="B1" s="5" t="s">
        <v>127</v>
      </c>
      <c r="C1" s="153" t="s">
        <v>166</v>
      </c>
      <c r="F1" s="5"/>
      <c r="G1" s="5"/>
      <c r="I1" s="5"/>
    </row>
    <row r="2" spans="1:14">
      <c r="A2" s="83"/>
      <c r="B2" s="5"/>
      <c r="C2" s="16"/>
      <c r="F2" s="5"/>
      <c r="G2" s="5"/>
      <c r="H2" s="52">
        <f>SUM(G3:G13)/3.75</f>
        <v>135.83466666666666</v>
      </c>
      <c r="I2" s="8"/>
      <c r="N2" s="8"/>
    </row>
    <row r="3" spans="1:14">
      <c r="A3" s="83" t="s">
        <v>0</v>
      </c>
      <c r="B3" s="125" t="s">
        <v>121</v>
      </c>
      <c r="C3" s="49">
        <v>1.5908564814814816E-2</v>
      </c>
      <c r="D3" s="2" t="s">
        <v>56</v>
      </c>
      <c r="F3" s="6">
        <f>((C3/C3)-1)*800</f>
        <v>0</v>
      </c>
      <c r="G3" s="6"/>
      <c r="H3" s="52">
        <v>135.83466666666666</v>
      </c>
      <c r="I3" s="10">
        <f t="shared" ref="I3:I17" si="0">F3+H3</f>
        <v>135.83466666666666</v>
      </c>
      <c r="K3" s="6"/>
      <c r="N3" s="9"/>
    </row>
    <row r="4" spans="1:14" s="5" customFormat="1">
      <c r="A4" s="83" t="s">
        <v>1</v>
      </c>
      <c r="B4" s="5" t="s">
        <v>50</v>
      </c>
      <c r="C4" s="49">
        <v>1.6046296296296295E-2</v>
      </c>
      <c r="D4" s="16" t="s">
        <v>55</v>
      </c>
      <c r="F4" s="6">
        <f>((C4/C3)-1)*800</f>
        <v>6.9261549654418886</v>
      </c>
      <c r="G4" s="6">
        <v>156.16999999999999</v>
      </c>
      <c r="H4" s="4">
        <v>135.83466666666666</v>
      </c>
      <c r="I4" s="10">
        <f t="shared" si="0"/>
        <v>142.76082163210856</v>
      </c>
      <c r="K4" s="6"/>
      <c r="N4" s="10"/>
    </row>
    <row r="5" spans="1:14">
      <c r="A5" s="83" t="s">
        <v>2</v>
      </c>
      <c r="B5" s="5" t="s">
        <v>93</v>
      </c>
      <c r="C5" s="49">
        <v>1.6288194444444442E-2</v>
      </c>
      <c r="D5" s="16" t="s">
        <v>57</v>
      </c>
      <c r="E5" s="31"/>
      <c r="F5" s="6">
        <f>((C5/C3)-1)*800</f>
        <v>19.090578392142454</v>
      </c>
      <c r="G5" s="6"/>
      <c r="H5" s="52">
        <v>135.83466666666666</v>
      </c>
      <c r="I5" s="10">
        <f t="shared" si="0"/>
        <v>154.92524505880911</v>
      </c>
      <c r="K5" s="6"/>
      <c r="N5" s="9"/>
    </row>
    <row r="6" spans="1:14" s="13" customFormat="1">
      <c r="A6" s="83" t="s">
        <v>3</v>
      </c>
      <c r="B6" s="5" t="s">
        <v>269</v>
      </c>
      <c r="C6" s="49">
        <v>1.6644675925925927E-2</v>
      </c>
      <c r="D6" s="2" t="s">
        <v>68</v>
      </c>
      <c r="E6" s="125"/>
      <c r="F6" s="6">
        <f>((C6/C3)-1)*800</f>
        <v>37.01709712622776</v>
      </c>
      <c r="G6" s="6">
        <v>198.58</v>
      </c>
      <c r="H6" s="52">
        <v>135.83466666666666</v>
      </c>
      <c r="I6" s="10">
        <f t="shared" si="0"/>
        <v>172.85176379289442</v>
      </c>
      <c r="K6" s="14"/>
      <c r="L6" s="125"/>
      <c r="M6" s="125"/>
      <c r="N6" s="9"/>
    </row>
    <row r="7" spans="1:14" s="13" customFormat="1">
      <c r="A7" s="83" t="s">
        <v>4</v>
      </c>
      <c r="B7" s="5" t="s">
        <v>266</v>
      </c>
      <c r="C7" s="49">
        <v>1.6968750000000001E-2</v>
      </c>
      <c r="D7" s="2" t="s">
        <v>61</v>
      </c>
      <c r="E7" s="125"/>
      <c r="F7" s="6">
        <f>((C7/C3)-1)*800</f>
        <v>53.313932339032277</v>
      </c>
      <c r="G7" s="6">
        <v>154.63</v>
      </c>
      <c r="H7" s="52">
        <v>135.83466666666666</v>
      </c>
      <c r="I7" s="10">
        <f t="shared" si="0"/>
        <v>189.14859900569894</v>
      </c>
      <c r="K7" s="14"/>
      <c r="L7" s="125"/>
      <c r="M7" s="125"/>
      <c r="N7" s="9"/>
    </row>
    <row r="8" spans="1:14" s="13" customFormat="1">
      <c r="A8" s="83" t="s">
        <v>5</v>
      </c>
      <c r="B8" s="5" t="s">
        <v>232</v>
      </c>
      <c r="C8" s="49">
        <v>1.712962962962963E-2</v>
      </c>
      <c r="D8" s="2" t="s">
        <v>58</v>
      </c>
      <c r="E8" s="125"/>
      <c r="F8" s="6">
        <f>((C8/C3)-1)*800</f>
        <v>61.404146962531847</v>
      </c>
      <c r="G8" s="6"/>
      <c r="H8" s="52">
        <v>135.83466666666666</v>
      </c>
      <c r="I8" s="10">
        <f t="shared" si="0"/>
        <v>197.23881362919852</v>
      </c>
      <c r="K8" s="14"/>
      <c r="L8" s="125"/>
      <c r="M8" s="125"/>
      <c r="N8" s="9"/>
    </row>
    <row r="9" spans="1:14" s="13" customFormat="1">
      <c r="A9" s="83" t="s">
        <v>6</v>
      </c>
      <c r="B9" s="5" t="s">
        <v>215</v>
      </c>
      <c r="C9" s="49">
        <v>1.7449074074074072E-2</v>
      </c>
      <c r="D9" s="2" t="s">
        <v>60</v>
      </c>
      <c r="E9" s="125"/>
      <c r="F9" s="6">
        <f>((C9/C3)-1)*800</f>
        <v>77.468170243724728</v>
      </c>
      <c r="G9" s="6"/>
      <c r="H9" s="52">
        <v>135.83466666666666</v>
      </c>
      <c r="I9" s="10">
        <f t="shared" si="0"/>
        <v>213.30283691039139</v>
      </c>
      <c r="K9" s="14"/>
      <c r="L9" s="125"/>
      <c r="M9" s="125"/>
      <c r="N9" s="9"/>
    </row>
    <row r="10" spans="1:14" s="13" customFormat="1">
      <c r="A10" s="83" t="s">
        <v>7</v>
      </c>
      <c r="B10" s="5" t="s">
        <v>157</v>
      </c>
      <c r="C10" s="49">
        <v>1.7614583333333333E-2</v>
      </c>
      <c r="D10" s="2" t="s">
        <v>60</v>
      </c>
      <c r="E10" s="125"/>
      <c r="F10" s="6">
        <f>((C10/C3)-1)*800</f>
        <v>85.791196798835756</v>
      </c>
      <c r="G10" s="6"/>
      <c r="H10" s="52">
        <v>135.83466666666666</v>
      </c>
      <c r="I10" s="10">
        <f t="shared" si="0"/>
        <v>221.62586346550242</v>
      </c>
      <c r="K10" s="14"/>
      <c r="L10" s="125"/>
      <c r="M10" s="125"/>
      <c r="N10" s="9"/>
    </row>
    <row r="11" spans="1:14" s="13" customFormat="1">
      <c r="A11" s="83" t="s">
        <v>8</v>
      </c>
      <c r="B11" s="5" t="s">
        <v>365</v>
      </c>
      <c r="C11" s="49">
        <v>1.7753472222222223E-2</v>
      </c>
      <c r="D11" s="2" t="s">
        <v>60</v>
      </c>
      <c r="E11" s="125"/>
      <c r="F11" s="6">
        <f>((C11/C3)-1)*800</f>
        <v>92.775554747180777</v>
      </c>
      <c r="G11" s="6"/>
      <c r="H11" s="52">
        <v>135.83466666666666</v>
      </c>
      <c r="I11" s="10">
        <f t="shared" si="0"/>
        <v>228.61022141384746</v>
      </c>
      <c r="K11" s="14"/>
      <c r="L11" s="125"/>
      <c r="M11" s="125"/>
      <c r="N11" s="9"/>
    </row>
    <row r="12" spans="1:14">
      <c r="A12" s="83" t="s">
        <v>9</v>
      </c>
      <c r="B12" s="5" t="s">
        <v>271</v>
      </c>
      <c r="C12" s="49">
        <v>1.8305555555555554E-2</v>
      </c>
      <c r="D12" s="16" t="s">
        <v>66</v>
      </c>
      <c r="E12" s="31"/>
      <c r="F12" s="6">
        <f>((C12/C3)-1)*800</f>
        <v>120.53837759185146</v>
      </c>
      <c r="G12" s="6"/>
      <c r="H12" s="52">
        <v>135.83466666666666</v>
      </c>
      <c r="I12" s="10">
        <f t="shared" si="0"/>
        <v>256.37304425851812</v>
      </c>
      <c r="K12" s="6"/>
      <c r="N12" s="9"/>
    </row>
    <row r="13" spans="1:14" s="13" customFormat="1">
      <c r="A13" s="83" t="s">
        <v>10</v>
      </c>
      <c r="B13" s="5" t="s">
        <v>366</v>
      </c>
      <c r="C13" s="49">
        <v>1.8311342592592591E-2</v>
      </c>
      <c r="D13" s="2" t="s">
        <v>68</v>
      </c>
      <c r="E13" s="125"/>
      <c r="F13" s="6">
        <f>((C13/C3)-1)*800</f>
        <v>120.82939250636571</v>
      </c>
      <c r="G13" s="6"/>
      <c r="H13" s="52">
        <v>135.83466666666666</v>
      </c>
      <c r="I13" s="10">
        <f t="shared" si="0"/>
        <v>256.66405917303234</v>
      </c>
      <c r="K13" s="14"/>
      <c r="L13" s="125"/>
      <c r="M13" s="125"/>
      <c r="N13" s="9"/>
    </row>
    <row r="14" spans="1:14">
      <c r="A14" s="83" t="s">
        <v>11</v>
      </c>
      <c r="B14" s="5" t="s">
        <v>195</v>
      </c>
      <c r="C14" s="49">
        <v>1.8641203703703705E-2</v>
      </c>
      <c r="D14" s="2" t="s">
        <v>67</v>
      </c>
      <c r="F14" s="6">
        <f>((C14/C3)-1)*800</f>
        <v>137.41724263368499</v>
      </c>
      <c r="G14" s="6"/>
      <c r="H14" s="52">
        <v>135.83466666666666</v>
      </c>
      <c r="I14" s="10">
        <f t="shared" si="0"/>
        <v>273.25190930035166</v>
      </c>
      <c r="K14" s="6"/>
      <c r="N14" s="9"/>
    </row>
    <row r="15" spans="1:14">
      <c r="A15" s="83" t="s">
        <v>382</v>
      </c>
      <c r="B15" s="5" t="s">
        <v>234</v>
      </c>
      <c r="C15" s="49">
        <v>1.9604166666666669E-2</v>
      </c>
      <c r="D15" s="16" t="s">
        <v>60</v>
      </c>
      <c r="F15" s="6">
        <f>((C15/C3)-1)*800</f>
        <v>185.84212440887597</v>
      </c>
      <c r="G15" s="6"/>
      <c r="H15" s="52">
        <v>135.83466666666666</v>
      </c>
      <c r="I15" s="10">
        <f t="shared" si="0"/>
        <v>321.67679107554261</v>
      </c>
      <c r="K15" s="6"/>
      <c r="N15" s="9"/>
    </row>
    <row r="16" spans="1:14">
      <c r="A16" s="83" t="s">
        <v>13</v>
      </c>
      <c r="B16" s="5" t="s">
        <v>233</v>
      </c>
      <c r="C16" s="49">
        <v>2.0490740740740743E-2</v>
      </c>
      <c r="D16" s="16" t="s">
        <v>61</v>
      </c>
      <c r="F16" s="6">
        <f>((C16/C3)-1)*800</f>
        <v>230.42560931247723</v>
      </c>
      <c r="G16" s="6"/>
      <c r="H16" s="52">
        <v>135.83466666666666</v>
      </c>
      <c r="I16" s="10">
        <f t="shared" si="0"/>
        <v>366.2602759791439</v>
      </c>
      <c r="K16" s="6"/>
      <c r="N16" s="9"/>
    </row>
    <row r="17" spans="1:14">
      <c r="A17" s="83" t="s">
        <v>14</v>
      </c>
      <c r="B17" s="5" t="s">
        <v>354</v>
      </c>
      <c r="C17" s="49">
        <v>2.347453703703704E-2</v>
      </c>
      <c r="D17" s="16" t="s">
        <v>63</v>
      </c>
      <c r="F17" s="6">
        <f>((C17/C3)-1)*800</f>
        <v>380.47289923608594</v>
      </c>
      <c r="G17" s="6"/>
      <c r="H17" s="52">
        <v>135.83466666666666</v>
      </c>
      <c r="I17" s="10">
        <f t="shared" si="0"/>
        <v>516.30756590275257</v>
      </c>
      <c r="K17" s="6"/>
      <c r="N17" s="9"/>
    </row>
    <row r="18" spans="1:14" s="13" customFormat="1">
      <c r="A18" s="83"/>
      <c r="B18" s="5"/>
      <c r="C18" s="49"/>
      <c r="D18" s="16"/>
      <c r="E18" s="31"/>
      <c r="F18" s="6"/>
      <c r="G18" s="6"/>
      <c r="H18" s="125"/>
      <c r="I18" s="10"/>
      <c r="K18" s="14"/>
      <c r="L18" s="125"/>
      <c r="M18" s="125"/>
      <c r="N18" s="9"/>
    </row>
    <row r="19" spans="1:14">
      <c r="A19" s="83"/>
      <c r="B19" s="5"/>
      <c r="C19" s="49"/>
      <c r="D19" s="16"/>
      <c r="F19" s="6"/>
      <c r="G19" s="6"/>
      <c r="I19" s="10"/>
      <c r="K19" s="6"/>
      <c r="N19" s="9"/>
    </row>
    <row r="20" spans="1:14">
      <c r="A20" s="83"/>
      <c r="B20" s="5"/>
      <c r="C20" s="49"/>
      <c r="D20" s="2"/>
      <c r="F20" s="6"/>
      <c r="G20" s="5"/>
      <c r="I20" s="10"/>
      <c r="K20" s="6"/>
      <c r="N20" s="9"/>
    </row>
    <row r="21" spans="1:14" s="13" customFormat="1">
      <c r="A21" s="83"/>
      <c r="B21" s="5"/>
      <c r="C21" s="49"/>
      <c r="D21" s="16"/>
      <c r="E21" s="125"/>
      <c r="F21" s="6"/>
      <c r="G21" s="5"/>
      <c r="H21" s="125"/>
      <c r="I21" s="10"/>
      <c r="K21" s="14"/>
      <c r="L21" s="125"/>
      <c r="M21" s="125"/>
      <c r="N21" s="9"/>
    </row>
    <row r="22" spans="1:14">
      <c r="A22" s="83"/>
      <c r="B22" s="71"/>
      <c r="C22" s="49"/>
      <c r="D22" s="12"/>
      <c r="E22" s="2"/>
      <c r="F22" s="6"/>
      <c r="G22" s="2"/>
      <c r="I22" s="10"/>
      <c r="K22" s="6"/>
      <c r="N22" s="9"/>
    </row>
    <row r="23" spans="1:14">
      <c r="A23" s="83"/>
      <c r="B23" s="71"/>
      <c r="C23" s="49"/>
      <c r="D23" s="12"/>
      <c r="E23" s="2"/>
      <c r="F23" s="6"/>
      <c r="G23" s="2"/>
      <c r="I23" s="10"/>
      <c r="K23" s="6"/>
      <c r="N23" s="9"/>
    </row>
    <row r="24" spans="1:14">
      <c r="A24" s="83"/>
      <c r="B24" s="71"/>
      <c r="C24" s="82"/>
      <c r="D24" s="12"/>
      <c r="E24" s="2"/>
      <c r="F24" s="6"/>
      <c r="G24" s="2"/>
      <c r="I24" s="10"/>
      <c r="K24" s="6"/>
      <c r="N24" s="9"/>
    </row>
    <row r="26" spans="1:14">
      <c r="A26" s="83"/>
      <c r="B26" s="5" t="s">
        <v>52</v>
      </c>
      <c r="C26" s="153" t="s">
        <v>166</v>
      </c>
      <c r="F26" s="5"/>
      <c r="G26" s="5"/>
      <c r="I26" s="5"/>
      <c r="N26" s="8"/>
    </row>
    <row r="27" spans="1:14">
      <c r="A27" s="83"/>
      <c r="B27" s="39"/>
      <c r="C27" s="47"/>
      <c r="F27" s="5"/>
      <c r="G27" s="5"/>
      <c r="H27" s="52">
        <f>SUM(G28:G37)/3.75</f>
        <v>109.05066666666667</v>
      </c>
      <c r="I27" s="8"/>
      <c r="K27" s="6"/>
      <c r="N27" s="9"/>
    </row>
    <row r="28" spans="1:14" s="13" customFormat="1">
      <c r="A28" s="83" t="s">
        <v>0</v>
      </c>
      <c r="B28" s="125" t="s">
        <v>359</v>
      </c>
      <c r="C28" s="108">
        <v>1.533101851851852E-2</v>
      </c>
      <c r="D28" s="16" t="s">
        <v>56</v>
      </c>
      <c r="E28" s="125"/>
      <c r="F28" s="6">
        <f>((C28/C28)-1)*800</f>
        <v>0</v>
      </c>
      <c r="G28" s="6"/>
      <c r="H28" s="52">
        <v>109.05066666666667</v>
      </c>
      <c r="I28" s="10">
        <f t="shared" ref="I28:I45" si="1">F28+H28</f>
        <v>109.05066666666667</v>
      </c>
      <c r="K28" s="94"/>
      <c r="L28" s="95"/>
      <c r="M28" s="125"/>
      <c r="N28" s="18"/>
    </row>
    <row r="29" spans="1:14" s="5" customFormat="1">
      <c r="A29" s="83" t="s">
        <v>1</v>
      </c>
      <c r="B29" s="125" t="s">
        <v>360</v>
      </c>
      <c r="C29" s="108">
        <v>1.5348379629629628E-2</v>
      </c>
      <c r="D29" s="16" t="s">
        <v>58</v>
      </c>
      <c r="F29" s="6">
        <f>((C29/C28)-1)*800</f>
        <v>0.905933866827624</v>
      </c>
      <c r="G29" s="6">
        <v>88.12</v>
      </c>
      <c r="H29" s="52">
        <v>109.05066666666667</v>
      </c>
      <c r="I29" s="10">
        <f t="shared" si="1"/>
        <v>109.9566005334943</v>
      </c>
      <c r="K29" s="94"/>
      <c r="L29" s="95"/>
      <c r="N29" s="10"/>
    </row>
    <row r="30" spans="1:14">
      <c r="A30" s="83" t="s">
        <v>2</v>
      </c>
      <c r="B30" s="125" t="s">
        <v>381</v>
      </c>
      <c r="C30" s="108">
        <v>1.563888888888889E-2</v>
      </c>
      <c r="D30" s="16" t="s">
        <v>68</v>
      </c>
      <c r="F30" s="6">
        <f>((C30/C28)-1)*800</f>
        <v>16.065227238411595</v>
      </c>
      <c r="G30" s="6"/>
      <c r="H30" s="52">
        <v>109.05066666666667</v>
      </c>
      <c r="I30" s="10">
        <f t="shared" si="1"/>
        <v>125.11589390507827</v>
      </c>
      <c r="K30" s="94"/>
      <c r="L30" s="95"/>
      <c r="N30" s="9"/>
    </row>
    <row r="31" spans="1:14" s="13" customFormat="1">
      <c r="A31" s="83" t="s">
        <v>3</v>
      </c>
      <c r="B31" s="125" t="s">
        <v>278</v>
      </c>
      <c r="C31" s="108">
        <v>1.5672453703703706E-2</v>
      </c>
      <c r="D31" s="16" t="s">
        <v>68</v>
      </c>
      <c r="E31" s="125"/>
      <c r="F31" s="6">
        <f>((C31/C28)-1)*800</f>
        <v>17.816699380945167</v>
      </c>
      <c r="G31" s="6"/>
      <c r="H31" s="52">
        <v>109.05066666666667</v>
      </c>
      <c r="I31" s="10">
        <f t="shared" si="1"/>
        <v>126.86736604761184</v>
      </c>
      <c r="K31" s="94"/>
      <c r="L31" s="95"/>
      <c r="M31" s="125"/>
      <c r="N31" s="18"/>
    </row>
    <row r="32" spans="1:14">
      <c r="A32" s="83" t="s">
        <v>4</v>
      </c>
      <c r="B32" s="125" t="s">
        <v>83</v>
      </c>
      <c r="C32" s="108">
        <v>1.5708333333333335E-2</v>
      </c>
      <c r="D32" s="16" t="s">
        <v>57</v>
      </c>
      <c r="E32" s="31"/>
      <c r="F32" s="6">
        <f>((C32/C28)-1)*800</f>
        <v>19.688962705722446</v>
      </c>
      <c r="G32" s="6">
        <v>159.66999999999999</v>
      </c>
      <c r="H32" s="52">
        <v>109.05066666666667</v>
      </c>
      <c r="I32" s="10">
        <f t="shared" si="1"/>
        <v>128.73962937238912</v>
      </c>
      <c r="K32" s="94"/>
      <c r="L32" s="95"/>
      <c r="N32" s="9"/>
    </row>
    <row r="33" spans="1:14" s="13" customFormat="1">
      <c r="A33" s="83" t="s">
        <v>5</v>
      </c>
      <c r="B33" s="125" t="s">
        <v>136</v>
      </c>
      <c r="C33" s="108">
        <v>1.6011574074074077E-2</v>
      </c>
      <c r="D33" s="16" t="s">
        <v>65</v>
      </c>
      <c r="E33" s="125"/>
      <c r="F33" s="6">
        <f>((C33/C28)-1)*800</f>
        <v>35.512607579646804</v>
      </c>
      <c r="G33" s="6"/>
      <c r="H33" s="52">
        <v>109.05066666666667</v>
      </c>
      <c r="I33" s="10">
        <f t="shared" si="1"/>
        <v>144.56327424631348</v>
      </c>
      <c r="K33" s="94"/>
      <c r="L33" s="95"/>
      <c r="M33" s="125"/>
      <c r="N33" s="18"/>
    </row>
    <row r="34" spans="1:14" s="13" customFormat="1">
      <c r="A34" s="83" t="s">
        <v>6</v>
      </c>
      <c r="B34" s="125" t="s">
        <v>240</v>
      </c>
      <c r="C34" s="108">
        <v>1.605902777777778E-2</v>
      </c>
      <c r="D34" s="16" t="s">
        <v>67</v>
      </c>
      <c r="E34" s="31"/>
      <c r="F34" s="6">
        <f>((C34/C28)-1)*800</f>
        <v>37.98882681564244</v>
      </c>
      <c r="G34" s="6"/>
      <c r="H34" s="52">
        <v>109.05066666666667</v>
      </c>
      <c r="I34" s="10">
        <f t="shared" si="1"/>
        <v>147.03949348230913</v>
      </c>
      <c r="K34" s="94"/>
      <c r="L34" s="95"/>
      <c r="M34" s="125"/>
      <c r="N34" s="18"/>
    </row>
    <row r="35" spans="1:14">
      <c r="A35" s="83" t="s">
        <v>7</v>
      </c>
      <c r="B35" s="125" t="s">
        <v>84</v>
      </c>
      <c r="C35" s="108">
        <v>1.60625E-2</v>
      </c>
      <c r="D35" s="16" t="s">
        <v>59</v>
      </c>
      <c r="E35" s="31"/>
      <c r="F35" s="6">
        <f>((C35/C28)-1)*800</f>
        <v>38.170013589008001</v>
      </c>
      <c r="G35" s="6">
        <v>161.15</v>
      </c>
      <c r="H35" s="52">
        <v>109.05066666666667</v>
      </c>
      <c r="I35" s="10">
        <f t="shared" si="1"/>
        <v>147.22068025567467</v>
      </c>
      <c r="K35" s="94"/>
      <c r="L35" s="95"/>
      <c r="N35" s="9"/>
    </row>
    <row r="36" spans="1:14">
      <c r="A36" s="83" t="s">
        <v>8</v>
      </c>
      <c r="B36" s="125" t="s">
        <v>138</v>
      </c>
      <c r="C36" s="108">
        <v>1.6217592592592592E-2</v>
      </c>
      <c r="D36" s="16" t="s">
        <v>61</v>
      </c>
      <c r="F36" s="6">
        <f>((C36/C28)-1)*800</f>
        <v>46.263022799335651</v>
      </c>
      <c r="G36" s="6"/>
      <c r="H36" s="52">
        <v>109.05066666666667</v>
      </c>
      <c r="I36" s="10">
        <f t="shared" si="1"/>
        <v>155.31368946600233</v>
      </c>
      <c r="K36" s="94"/>
      <c r="L36" s="95"/>
      <c r="N36" s="9"/>
    </row>
    <row r="37" spans="1:14">
      <c r="A37" s="83" t="s">
        <v>9</v>
      </c>
      <c r="B37" s="125" t="s">
        <v>137</v>
      </c>
      <c r="C37" s="108">
        <v>1.6899305555555556E-2</v>
      </c>
      <c r="D37" s="16" t="s">
        <v>60</v>
      </c>
      <c r="F37" s="6">
        <f>((C37/C28)-1)*800</f>
        <v>81.836025970104131</v>
      </c>
      <c r="G37" s="6"/>
      <c r="H37" s="52">
        <v>109.05066666666667</v>
      </c>
      <c r="I37" s="10">
        <f t="shared" si="1"/>
        <v>190.88669263677082</v>
      </c>
      <c r="K37" s="94"/>
      <c r="L37" s="95"/>
      <c r="N37" s="9"/>
    </row>
    <row r="38" spans="1:14" s="13" customFormat="1">
      <c r="A38" s="83" t="s">
        <v>10</v>
      </c>
      <c r="B38" s="125" t="s">
        <v>280</v>
      </c>
      <c r="C38" s="108">
        <v>1.6913194444444443E-2</v>
      </c>
      <c r="D38" s="16" t="s">
        <v>61</v>
      </c>
      <c r="E38" s="125"/>
      <c r="F38" s="6">
        <f>((C38/C28)-1)*800</f>
        <v>82.560773063566188</v>
      </c>
      <c r="G38" s="6"/>
      <c r="H38" s="52">
        <v>109.05066666666667</v>
      </c>
      <c r="I38" s="10">
        <f t="shared" si="1"/>
        <v>191.61143973023286</v>
      </c>
      <c r="K38" s="94"/>
      <c r="L38" s="95"/>
      <c r="M38" s="125"/>
      <c r="N38" s="18"/>
    </row>
    <row r="39" spans="1:14" s="13" customFormat="1">
      <c r="A39" s="83" t="s">
        <v>11</v>
      </c>
      <c r="B39" s="125" t="s">
        <v>283</v>
      </c>
      <c r="C39" s="108">
        <v>1.714351851851852E-2</v>
      </c>
      <c r="D39" s="16" t="s">
        <v>58</v>
      </c>
      <c r="E39" s="125"/>
      <c r="F39" s="6">
        <f>((C39/C28)-1)*800</f>
        <v>94.579495696814149</v>
      </c>
      <c r="G39" s="6"/>
      <c r="H39" s="52">
        <v>109.05066666666667</v>
      </c>
      <c r="I39" s="10">
        <f t="shared" si="1"/>
        <v>203.63016236348082</v>
      </c>
      <c r="K39" s="94"/>
      <c r="L39" s="95"/>
      <c r="M39" s="125"/>
      <c r="N39" s="18"/>
    </row>
    <row r="40" spans="1:14">
      <c r="A40" s="83" t="s">
        <v>12</v>
      </c>
      <c r="B40" s="5" t="s">
        <v>282</v>
      </c>
      <c r="C40" s="152">
        <v>1.7145833333333336E-2</v>
      </c>
      <c r="D40" s="16" t="s">
        <v>56</v>
      </c>
      <c r="F40" s="6">
        <f>((C40/C28)-1)*800</f>
        <v>94.700286879057842</v>
      </c>
      <c r="G40" s="5"/>
      <c r="H40" s="52">
        <v>109.05066666666667</v>
      </c>
      <c r="I40" s="10">
        <f t="shared" si="1"/>
        <v>203.75095354572451</v>
      </c>
      <c r="K40" s="6"/>
      <c r="N40" s="9"/>
    </row>
    <row r="41" spans="1:14">
      <c r="A41" s="83" t="s">
        <v>13</v>
      </c>
      <c r="B41" s="5" t="s">
        <v>361</v>
      </c>
      <c r="C41" s="152">
        <v>1.7903935185185186E-2</v>
      </c>
      <c r="D41" s="16" t="s">
        <v>72</v>
      </c>
      <c r="F41" s="6">
        <f>((C41/C28)-1)*800</f>
        <v>134.2593990638683</v>
      </c>
      <c r="G41" s="5"/>
      <c r="H41" s="52">
        <v>109.05066666666667</v>
      </c>
      <c r="I41" s="10">
        <f t="shared" si="1"/>
        <v>243.31006573053497</v>
      </c>
      <c r="K41" s="6"/>
      <c r="N41" s="9"/>
    </row>
    <row r="42" spans="1:14" s="13" customFormat="1">
      <c r="A42" s="83" t="s">
        <v>14</v>
      </c>
      <c r="B42" s="5" t="s">
        <v>362</v>
      </c>
      <c r="C42" s="152">
        <v>1.8623842592592595E-2</v>
      </c>
      <c r="D42" s="16" t="s">
        <v>60</v>
      </c>
      <c r="E42" s="125"/>
      <c r="F42" s="6">
        <f>((C42/C28)-1)*800</f>
        <v>171.82545674165794</v>
      </c>
      <c r="G42" s="5"/>
      <c r="H42" s="52">
        <v>109.05066666666667</v>
      </c>
      <c r="I42" s="10">
        <f t="shared" si="1"/>
        <v>280.87612340832459</v>
      </c>
      <c r="K42" s="14"/>
      <c r="M42" s="125"/>
      <c r="N42" s="18"/>
    </row>
    <row r="43" spans="1:14">
      <c r="A43" s="83" t="s">
        <v>15</v>
      </c>
      <c r="B43" s="5" t="s">
        <v>238</v>
      </c>
      <c r="C43" s="152">
        <v>1.9142361111111113E-2</v>
      </c>
      <c r="D43" s="16" t="s">
        <v>61</v>
      </c>
      <c r="F43" s="6">
        <f>((C43/C28)-1)*800</f>
        <v>198.88268156424579</v>
      </c>
      <c r="G43" s="5"/>
      <c r="H43" s="52">
        <v>109.05066666666667</v>
      </c>
      <c r="I43" s="10">
        <f t="shared" si="1"/>
        <v>307.93334823091243</v>
      </c>
      <c r="K43" s="6"/>
      <c r="N43" s="9"/>
    </row>
    <row r="44" spans="1:14">
      <c r="A44" s="83" t="s">
        <v>16</v>
      </c>
      <c r="B44" s="5" t="s">
        <v>363</v>
      </c>
      <c r="C44" s="152">
        <v>1.9618055555555555E-2</v>
      </c>
      <c r="D44" s="16" t="s">
        <v>225</v>
      </c>
      <c r="F44" s="6">
        <f>((C44/C28)-1)*800</f>
        <v>223.70526951532526</v>
      </c>
      <c r="G44" s="5"/>
      <c r="H44" s="52">
        <v>109.05066666666667</v>
      </c>
      <c r="I44" s="10">
        <f t="shared" si="1"/>
        <v>332.75593618199196</v>
      </c>
    </row>
    <row r="45" spans="1:14">
      <c r="A45" s="83" t="s">
        <v>17</v>
      </c>
      <c r="B45" s="5" t="s">
        <v>364</v>
      </c>
      <c r="C45" s="152">
        <v>2.0512731481481482E-2</v>
      </c>
      <c r="D45" s="16" t="s">
        <v>64</v>
      </c>
      <c r="F45" s="6">
        <f>((C45/C28)-1)*800</f>
        <v>270.3910614525139</v>
      </c>
      <c r="G45" s="5"/>
      <c r="H45" s="52">
        <v>109.05066666666667</v>
      </c>
      <c r="I45" s="10">
        <f t="shared" si="1"/>
        <v>379.44172811918054</v>
      </c>
    </row>
    <row r="46" spans="1:14">
      <c r="A46" s="83"/>
      <c r="B46" s="5"/>
      <c r="C46" s="16"/>
      <c r="F46" s="5"/>
      <c r="G46" s="5"/>
      <c r="I46" s="5"/>
    </row>
    <row r="47" spans="1:14">
      <c r="A47" s="83"/>
      <c r="B47" s="5"/>
      <c r="C47" s="16"/>
      <c r="F47" s="5"/>
      <c r="G47" s="5"/>
      <c r="I47" s="5"/>
    </row>
    <row r="48" spans="1:14">
      <c r="A48" s="83"/>
      <c r="B48" s="5"/>
      <c r="C48" s="16"/>
      <c r="F48" s="5"/>
      <c r="G48" s="5"/>
      <c r="I48" s="5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5"/>
  <sheetViews>
    <sheetView zoomScale="85" zoomScaleNormal="85" workbookViewId="0">
      <selection activeCell="F37" sqref="F37"/>
    </sheetView>
  </sheetViews>
  <sheetFormatPr defaultColWidth="11.125" defaultRowHeight="15.75"/>
  <cols>
    <col min="1" max="1" width="11.125" style="125"/>
    <col min="2" max="2" width="23.625" style="125" customWidth="1"/>
    <col min="3" max="16384" width="11.125" style="125"/>
  </cols>
  <sheetData>
    <row r="1" spans="1:19">
      <c r="A1" s="2"/>
      <c r="B1" s="2"/>
      <c r="J1" s="1"/>
      <c r="K1" s="1"/>
      <c r="L1" s="1"/>
    </row>
    <row r="2" spans="1:19">
      <c r="A2" s="2"/>
      <c r="B2" s="2"/>
      <c r="J2" s="1"/>
      <c r="K2" s="1"/>
      <c r="L2" s="1"/>
    </row>
    <row r="3" spans="1:19">
      <c r="A3" s="83"/>
      <c r="B3" s="5" t="s">
        <v>38</v>
      </c>
      <c r="C3" s="5" t="s">
        <v>367</v>
      </c>
      <c r="F3" s="5"/>
      <c r="G3" s="5"/>
      <c r="I3" s="5"/>
      <c r="J3" s="1"/>
      <c r="K3" s="1"/>
      <c r="L3" s="1"/>
    </row>
    <row r="4" spans="1:19">
      <c r="A4" s="83"/>
      <c r="B4" s="5"/>
      <c r="C4" s="5"/>
      <c r="F4" s="5"/>
      <c r="G4" s="5"/>
      <c r="H4" s="52">
        <f>SUM(G5:G15)/3.75</f>
        <v>135.83466666666666</v>
      </c>
      <c r="I4" s="8"/>
      <c r="J4" s="1"/>
      <c r="K4" s="1"/>
      <c r="L4" s="1"/>
    </row>
    <row r="5" spans="1:19">
      <c r="A5" s="83" t="s">
        <v>0</v>
      </c>
      <c r="B5" s="119" t="s">
        <v>232</v>
      </c>
      <c r="C5" s="108">
        <v>2.9134259259259259E-2</v>
      </c>
      <c r="D5" s="16" t="s">
        <v>380</v>
      </c>
      <c r="F5" s="6">
        <f>((C5/C5)-1)*800</f>
        <v>0</v>
      </c>
      <c r="G5" s="6"/>
      <c r="H5" s="52">
        <v>135.83466666666666</v>
      </c>
      <c r="I5" s="10">
        <f t="shared" ref="I5:I17" si="0">F5+H5</f>
        <v>135.83466666666666</v>
      </c>
      <c r="J5" s="1"/>
      <c r="K5" s="1"/>
      <c r="L5" s="1"/>
    </row>
    <row r="6" spans="1:19">
      <c r="A6" s="83" t="s">
        <v>1</v>
      </c>
      <c r="B6" s="119" t="s">
        <v>269</v>
      </c>
      <c r="C6" s="108">
        <v>3.0383101851851849E-2</v>
      </c>
      <c r="D6" s="16" t="s">
        <v>379</v>
      </c>
      <c r="F6" s="6">
        <f>((C6/C5)-1)*800</f>
        <v>34.292070554584342</v>
      </c>
      <c r="G6" s="5">
        <v>198.58</v>
      </c>
      <c r="H6" s="52">
        <v>135.83466666666666</v>
      </c>
      <c r="I6" s="10">
        <f t="shared" si="0"/>
        <v>170.12673722125101</v>
      </c>
      <c r="J6" s="1"/>
      <c r="K6" s="1"/>
      <c r="L6" s="1"/>
    </row>
    <row r="7" spans="1:19">
      <c r="A7" s="83" t="s">
        <v>2</v>
      </c>
      <c r="B7" s="81" t="s">
        <v>93</v>
      </c>
      <c r="C7" s="108">
        <v>3.0737268518518518E-2</v>
      </c>
      <c r="D7" s="16" t="s">
        <v>378</v>
      </c>
      <c r="F7" s="6">
        <f>((C7/C5)-1)*800</f>
        <v>44.017161925949466</v>
      </c>
      <c r="G7" s="6"/>
      <c r="H7" s="52">
        <v>135.83466666666666</v>
      </c>
      <c r="I7" s="10">
        <f t="shared" si="0"/>
        <v>179.85182859261613</v>
      </c>
      <c r="J7" s="1"/>
      <c r="K7" s="1"/>
      <c r="L7" s="1"/>
    </row>
    <row r="8" spans="1:19">
      <c r="A8" s="83" t="s">
        <v>3</v>
      </c>
      <c r="B8" s="119" t="s">
        <v>271</v>
      </c>
      <c r="C8" s="108">
        <v>3.0807870370370374E-2</v>
      </c>
      <c r="D8" s="16" t="s">
        <v>377</v>
      </c>
      <c r="F8" s="6">
        <f>((C8/C5)-1)*800</f>
        <v>45.955823931352491</v>
      </c>
      <c r="G8" s="6"/>
      <c r="H8" s="52">
        <v>135.83466666666666</v>
      </c>
      <c r="I8" s="10">
        <f t="shared" si="0"/>
        <v>181.79049059801915</v>
      </c>
      <c r="J8" s="1"/>
      <c r="K8" s="1"/>
      <c r="L8" s="1"/>
    </row>
    <row r="9" spans="1:19">
      <c r="A9" s="83" t="s">
        <v>4</v>
      </c>
      <c r="B9" s="81" t="s">
        <v>50</v>
      </c>
      <c r="C9" s="108">
        <v>3.0888888888888886E-2</v>
      </c>
      <c r="D9" s="16" t="s">
        <v>376</v>
      </c>
      <c r="F9" s="6">
        <f>((C9/C5)-1)*800</f>
        <v>48.180518035912812</v>
      </c>
      <c r="G9" s="125">
        <v>156.16999999999999</v>
      </c>
      <c r="H9" s="52">
        <v>135.83466666666666</v>
      </c>
      <c r="I9" s="10">
        <f t="shared" si="0"/>
        <v>184.01518470257946</v>
      </c>
      <c r="J9" s="1"/>
      <c r="K9" s="1"/>
      <c r="L9" s="1"/>
    </row>
    <row r="10" spans="1:19">
      <c r="A10" s="83" t="s">
        <v>5</v>
      </c>
      <c r="B10" s="119" t="s">
        <v>215</v>
      </c>
      <c r="C10" s="108">
        <v>3.1596064814814813E-2</v>
      </c>
      <c r="D10" s="16" t="s">
        <v>375</v>
      </c>
      <c r="F10" s="6">
        <f>((C10/C5)-1)*800</f>
        <v>67.598919434291986</v>
      </c>
      <c r="G10" s="6"/>
      <c r="H10" s="52">
        <v>135.83466666666666</v>
      </c>
      <c r="I10" s="10">
        <f t="shared" si="0"/>
        <v>203.43358610095865</v>
      </c>
      <c r="J10" s="1"/>
      <c r="K10" s="1"/>
      <c r="L10" s="1"/>
    </row>
    <row r="11" spans="1:19">
      <c r="A11" s="83" t="s">
        <v>6</v>
      </c>
      <c r="B11" s="119" t="s">
        <v>366</v>
      </c>
      <c r="C11" s="108">
        <v>3.1913194444444445E-2</v>
      </c>
      <c r="D11" s="16" t="s">
        <v>374</v>
      </c>
      <c r="F11" s="6">
        <f>((C11/C5)-1)*800</f>
        <v>76.307007786429352</v>
      </c>
      <c r="G11" s="6"/>
      <c r="H11" s="52">
        <v>135.83466666666666</v>
      </c>
      <c r="I11" s="10">
        <f t="shared" si="0"/>
        <v>212.14167445309602</v>
      </c>
      <c r="J11" s="1"/>
      <c r="K11" s="1"/>
      <c r="L11" s="1"/>
    </row>
    <row r="12" spans="1:19">
      <c r="A12" s="83" t="s">
        <v>7</v>
      </c>
      <c r="B12" s="119" t="s">
        <v>266</v>
      </c>
      <c r="C12" s="108">
        <v>3.202199074074074E-2</v>
      </c>
      <c r="D12" s="16" t="s">
        <v>373</v>
      </c>
      <c r="F12" s="6">
        <f>((C12/C5)-1)*800</f>
        <v>79.294454155410676</v>
      </c>
      <c r="G12" s="125">
        <v>154.63</v>
      </c>
      <c r="H12" s="52">
        <v>135.83466666666666</v>
      </c>
      <c r="I12" s="10">
        <f t="shared" si="0"/>
        <v>215.12912082207734</v>
      </c>
      <c r="J12" s="1"/>
      <c r="K12" s="1"/>
      <c r="L12" s="1"/>
    </row>
    <row r="13" spans="1:19">
      <c r="A13" s="83" t="s">
        <v>8</v>
      </c>
      <c r="B13" s="119" t="s">
        <v>365</v>
      </c>
      <c r="C13" s="108">
        <v>3.2078703703703706E-2</v>
      </c>
      <c r="D13" s="16" t="s">
        <v>372</v>
      </c>
      <c r="F13" s="6">
        <f>((C13/C5)-1)*800</f>
        <v>80.851740028603388</v>
      </c>
      <c r="H13" s="52">
        <v>135.83466666666666</v>
      </c>
      <c r="I13" s="10">
        <f t="shared" si="0"/>
        <v>216.68640669527005</v>
      </c>
      <c r="J13" s="2"/>
      <c r="K13" s="2"/>
      <c r="L13" s="2"/>
      <c r="M13" s="2"/>
      <c r="N13" s="2"/>
      <c r="S13" s="8"/>
    </row>
    <row r="14" spans="1:19">
      <c r="A14" s="83" t="s">
        <v>9</v>
      </c>
      <c r="B14" s="119" t="s">
        <v>157</v>
      </c>
      <c r="C14" s="108">
        <v>3.2280092592592589E-2</v>
      </c>
      <c r="D14" s="16" t="s">
        <v>371</v>
      </c>
      <c r="E14" s="31"/>
      <c r="F14" s="6">
        <f>((C14/C5)-1)*800</f>
        <v>86.381693945653737</v>
      </c>
      <c r="G14" s="6"/>
      <c r="H14" s="52">
        <v>135.83466666666666</v>
      </c>
      <c r="I14" s="10">
        <f t="shared" si="0"/>
        <v>222.21636061232039</v>
      </c>
      <c r="J14" s="29"/>
      <c r="K14" s="29"/>
      <c r="L14" s="29"/>
      <c r="M14" s="12"/>
      <c r="P14" s="6"/>
      <c r="S14" s="9"/>
    </row>
    <row r="15" spans="1:19" s="31" customFormat="1">
      <c r="A15" s="83" t="s">
        <v>10</v>
      </c>
      <c r="B15" s="119" t="s">
        <v>233</v>
      </c>
      <c r="C15" s="108">
        <v>3.3324074074074068E-2</v>
      </c>
      <c r="D15" s="16" t="s">
        <v>370</v>
      </c>
      <c r="E15" s="125"/>
      <c r="F15" s="6">
        <f>((C15/C5)-1)*800</f>
        <v>115.04846655013488</v>
      </c>
      <c r="G15" s="6"/>
      <c r="H15" s="52">
        <v>135.83466666666666</v>
      </c>
      <c r="I15" s="10">
        <f t="shared" si="0"/>
        <v>250.88313321680153</v>
      </c>
      <c r="J15" s="30"/>
      <c r="K15" s="30"/>
      <c r="L15" s="30"/>
      <c r="M15" s="33"/>
      <c r="N15" s="32"/>
      <c r="P15" s="34"/>
      <c r="S15" s="35"/>
    </row>
    <row r="16" spans="1:19" s="31" customFormat="1">
      <c r="A16" s="83" t="s">
        <v>11</v>
      </c>
      <c r="B16" s="119" t="s">
        <v>234</v>
      </c>
      <c r="C16" s="108">
        <v>3.4504629629629628E-2</v>
      </c>
      <c r="D16" s="16" t="s">
        <v>369</v>
      </c>
      <c r="E16" s="125"/>
      <c r="F16" s="6">
        <f>((C16/C5)-1)*800</f>
        <v>147.46543778801833</v>
      </c>
      <c r="H16" s="52">
        <v>135.83466666666666</v>
      </c>
      <c r="I16" s="10">
        <f t="shared" si="0"/>
        <v>283.30010445468497</v>
      </c>
      <c r="J16" s="30"/>
      <c r="K16" s="30"/>
      <c r="L16" s="30"/>
      <c r="M16" s="33"/>
      <c r="N16" s="32"/>
      <c r="P16" s="34"/>
      <c r="S16" s="35"/>
    </row>
    <row r="17" spans="1:19" s="31" customFormat="1">
      <c r="A17" s="83" t="s">
        <v>12</v>
      </c>
      <c r="B17" s="119" t="s">
        <v>195</v>
      </c>
      <c r="C17" s="108">
        <v>3.5283564814814809E-2</v>
      </c>
      <c r="D17" s="16" t="s">
        <v>368</v>
      </c>
      <c r="F17" s="6">
        <f>((C17/C5)-1)*800</f>
        <v>168.85428253615106</v>
      </c>
      <c r="G17" s="6"/>
      <c r="H17" s="52">
        <v>135.83466666666666</v>
      </c>
      <c r="I17" s="10">
        <f t="shared" si="0"/>
        <v>304.68894920281775</v>
      </c>
      <c r="J17" s="30"/>
      <c r="K17" s="30"/>
      <c r="L17" s="30"/>
      <c r="M17" s="33"/>
      <c r="N17" s="32"/>
      <c r="P17" s="34"/>
      <c r="S17" s="35"/>
    </row>
    <row r="18" spans="1:19">
      <c r="A18" s="11"/>
      <c r="B18" s="12"/>
      <c r="C18" s="1"/>
      <c r="D18" s="12"/>
      <c r="E18" s="2"/>
      <c r="F18" s="2"/>
      <c r="G18" s="2"/>
      <c r="H18" s="12"/>
      <c r="I18" s="1"/>
      <c r="J18" s="16"/>
      <c r="K18" s="16"/>
      <c r="L18" s="16"/>
      <c r="M18" s="17"/>
      <c r="N18" s="15"/>
      <c r="O18" s="5"/>
      <c r="P18" s="6"/>
      <c r="Q18" s="5"/>
      <c r="S18" s="10"/>
    </row>
    <row r="19" spans="1:19">
      <c r="A19" s="11"/>
      <c r="B19" s="12"/>
      <c r="C19" s="1"/>
      <c r="D19" s="12"/>
      <c r="E19" s="2"/>
      <c r="F19" s="2"/>
      <c r="G19" s="2"/>
      <c r="H19" s="12"/>
      <c r="I19" s="1"/>
      <c r="J19" s="16"/>
      <c r="K19" s="16"/>
      <c r="L19" s="16"/>
      <c r="M19" s="17"/>
      <c r="N19" s="15"/>
      <c r="O19" s="5"/>
      <c r="P19" s="6"/>
      <c r="Q19" s="5"/>
      <c r="S19" s="10"/>
    </row>
    <row r="20" spans="1:19">
      <c r="A20" s="11"/>
      <c r="B20" s="12"/>
      <c r="C20" s="1"/>
      <c r="D20" s="12"/>
      <c r="E20" s="2"/>
      <c r="F20" s="2"/>
      <c r="G20" s="2"/>
      <c r="H20" s="12"/>
      <c r="I20" s="1"/>
      <c r="J20" s="16"/>
      <c r="K20" s="16"/>
      <c r="L20" s="16"/>
      <c r="M20" s="17"/>
      <c r="N20" s="15"/>
      <c r="O20" s="5"/>
      <c r="P20" s="6"/>
      <c r="Q20" s="5"/>
      <c r="S20" s="10"/>
    </row>
    <row r="21" spans="1:19">
      <c r="A21" s="11"/>
      <c r="B21" s="12"/>
      <c r="C21" s="1"/>
      <c r="D21" s="12"/>
      <c r="E21" s="2"/>
      <c r="F21" s="2"/>
      <c r="G21" s="2"/>
      <c r="H21" s="12"/>
      <c r="I21" s="1"/>
      <c r="J21" s="16"/>
      <c r="K21" s="16"/>
      <c r="L21" s="16"/>
      <c r="M21" s="17"/>
      <c r="N21" s="15"/>
      <c r="O21" s="5"/>
      <c r="P21" s="6"/>
      <c r="Q21" s="5"/>
      <c r="S21" s="10"/>
    </row>
    <row r="22" spans="1:19">
      <c r="A22" s="11"/>
      <c r="B22" s="12"/>
      <c r="C22" s="1"/>
      <c r="D22" s="12"/>
      <c r="E22" s="2"/>
      <c r="F22" s="2"/>
      <c r="G22" s="2"/>
      <c r="H22" s="12"/>
      <c r="I22" s="1"/>
      <c r="J22" s="16"/>
      <c r="K22" s="16"/>
      <c r="L22" s="16"/>
      <c r="M22" s="17"/>
      <c r="N22" s="15"/>
      <c r="O22" s="5"/>
      <c r="P22" s="6"/>
      <c r="Q22" s="5"/>
      <c r="S22" s="10"/>
    </row>
    <row r="23" spans="1:19">
      <c r="A23" s="11"/>
      <c r="B23" s="12"/>
      <c r="C23" s="1"/>
      <c r="D23" s="12"/>
      <c r="E23" s="2"/>
      <c r="F23" s="2"/>
      <c r="G23" s="2"/>
      <c r="H23" s="12"/>
      <c r="I23" s="1"/>
      <c r="J23" s="16"/>
      <c r="K23" s="16"/>
      <c r="L23" s="16"/>
      <c r="M23" s="17"/>
      <c r="N23" s="15"/>
      <c r="O23" s="5"/>
      <c r="P23" s="6"/>
      <c r="Q23" s="5"/>
      <c r="S23" s="10"/>
    </row>
    <row r="24" spans="1:19">
      <c r="A24" s="11"/>
      <c r="B24" s="12"/>
      <c r="C24" s="1"/>
      <c r="D24" s="12"/>
      <c r="E24" s="2"/>
      <c r="F24" s="2"/>
      <c r="G24" s="2"/>
      <c r="H24" s="12"/>
      <c r="I24" s="1"/>
      <c r="J24" s="16"/>
      <c r="K24" s="16"/>
      <c r="L24" s="16"/>
      <c r="M24" s="17"/>
      <c r="N24" s="15"/>
      <c r="O24" s="5"/>
      <c r="P24" s="6"/>
      <c r="Q24" s="5"/>
      <c r="S24" s="10"/>
    </row>
    <row r="25" spans="1:19">
      <c r="A25" s="5"/>
      <c r="B25" s="12"/>
      <c r="C25" s="1"/>
      <c r="D25" s="12"/>
      <c r="E25" s="2"/>
      <c r="F25" s="2"/>
      <c r="G25" s="2"/>
      <c r="H25" s="12"/>
      <c r="I25" s="1"/>
      <c r="J25" s="16"/>
      <c r="K25" s="16"/>
      <c r="L25" s="16"/>
      <c r="M25" s="17"/>
      <c r="N25" s="15"/>
      <c r="O25" s="5"/>
      <c r="P25" s="6"/>
      <c r="Q25" s="5"/>
      <c r="S25" s="10"/>
    </row>
    <row r="26" spans="1:19">
      <c r="J26" s="16"/>
      <c r="K26" s="16"/>
      <c r="L26" s="16"/>
      <c r="M26" s="17"/>
      <c r="N26" s="15"/>
      <c r="O26" s="5"/>
      <c r="P26" s="6"/>
      <c r="Q26" s="5"/>
      <c r="S26" s="10"/>
    </row>
    <row r="27" spans="1:19">
      <c r="J27" s="16"/>
      <c r="K27" s="16"/>
      <c r="L27" s="16"/>
      <c r="M27" s="17"/>
      <c r="N27" s="15"/>
      <c r="O27" s="5"/>
      <c r="P27" s="6"/>
      <c r="Q27" s="5"/>
      <c r="S27" s="10"/>
    </row>
    <row r="28" spans="1:19">
      <c r="A28" s="83"/>
      <c r="B28" s="5" t="s">
        <v>39</v>
      </c>
      <c r="C28" s="5" t="s">
        <v>367</v>
      </c>
      <c r="F28" s="5"/>
      <c r="G28" s="5"/>
      <c r="I28" s="5"/>
      <c r="J28" s="16"/>
      <c r="K28" s="16"/>
      <c r="L28" s="16"/>
      <c r="M28" s="17"/>
      <c r="N28" s="15"/>
      <c r="O28" s="5"/>
      <c r="P28" s="6"/>
      <c r="Q28" s="5"/>
      <c r="S28" s="10"/>
    </row>
    <row r="29" spans="1:19">
      <c r="A29" s="83"/>
      <c r="B29" s="39"/>
      <c r="C29" s="47"/>
      <c r="F29" s="5"/>
      <c r="G29" s="5"/>
      <c r="H29" s="52">
        <f>SUM(G30:G46)/3.75</f>
        <v>120.97333333333333</v>
      </c>
      <c r="I29" s="8"/>
      <c r="J29" s="5"/>
      <c r="K29" s="5"/>
      <c r="L29" s="5"/>
      <c r="M29" s="17"/>
      <c r="N29" s="15"/>
      <c r="O29" s="5"/>
      <c r="P29" s="6"/>
      <c r="Q29" s="5"/>
      <c r="S29" s="10"/>
    </row>
    <row r="30" spans="1:19">
      <c r="A30" s="83" t="s">
        <v>0</v>
      </c>
      <c r="B30" s="119" t="s">
        <v>360</v>
      </c>
      <c r="C30" s="108">
        <v>2.8480324074074071E-2</v>
      </c>
      <c r="D30" s="16"/>
      <c r="E30" s="5"/>
      <c r="F30" s="6">
        <f>((C30/C30)-1)*800</f>
        <v>0</v>
      </c>
      <c r="G30" s="6">
        <v>88.12</v>
      </c>
      <c r="H30" s="52">
        <v>120.97333333333333</v>
      </c>
      <c r="I30" s="10">
        <f t="shared" ref="I30:I46" si="1">F30+H30</f>
        <v>120.97333333333333</v>
      </c>
      <c r="J30" s="5"/>
      <c r="K30" s="96"/>
      <c r="L30" s="97"/>
      <c r="M30" s="17"/>
      <c r="N30" s="15"/>
      <c r="O30" s="5"/>
      <c r="P30" s="6"/>
      <c r="Q30" s="5"/>
      <c r="S30" s="10"/>
    </row>
    <row r="31" spans="1:19">
      <c r="A31" s="83" t="s">
        <v>1</v>
      </c>
      <c r="B31" s="119" t="s">
        <v>359</v>
      </c>
      <c r="C31" s="108">
        <v>2.8835648148148148E-2</v>
      </c>
      <c r="D31" s="16"/>
      <c r="E31" s="5"/>
      <c r="F31" s="6">
        <f>((C31/C30)-1)*800</f>
        <v>9.9808997439753355</v>
      </c>
      <c r="G31" s="6"/>
      <c r="H31" s="52">
        <v>120.97333333333333</v>
      </c>
      <c r="I31" s="10">
        <f t="shared" si="1"/>
        <v>130.95423307730866</v>
      </c>
      <c r="J31" s="5"/>
      <c r="K31" s="96"/>
      <c r="L31" s="97"/>
      <c r="M31" s="17"/>
      <c r="N31" s="15"/>
      <c r="O31" s="5"/>
      <c r="P31" s="6"/>
      <c r="Q31" s="5"/>
      <c r="S31" s="10"/>
    </row>
    <row r="32" spans="1:19">
      <c r="A32" s="83" t="s">
        <v>2</v>
      </c>
      <c r="B32" s="119" t="s">
        <v>240</v>
      </c>
      <c r="C32" s="108">
        <v>2.8841435185185185E-2</v>
      </c>
      <c r="D32" s="16"/>
      <c r="E32" s="5"/>
      <c r="F32" s="6">
        <f>((C32/C30)-1)*800</f>
        <v>10.143455114398492</v>
      </c>
      <c r="G32" s="6"/>
      <c r="H32" s="52">
        <v>120.97333333333333</v>
      </c>
      <c r="I32" s="10">
        <f t="shared" si="1"/>
        <v>131.11678844773184</v>
      </c>
      <c r="J32" s="5"/>
      <c r="K32" s="96"/>
      <c r="L32" s="97"/>
      <c r="M32" s="17"/>
      <c r="N32" s="15"/>
      <c r="O32" s="5"/>
      <c r="P32" s="6"/>
      <c r="Q32" s="5"/>
      <c r="S32" s="10"/>
    </row>
    <row r="33" spans="1:19">
      <c r="A33" s="83" t="s">
        <v>3</v>
      </c>
      <c r="B33" s="119" t="s">
        <v>136</v>
      </c>
      <c r="C33" s="108">
        <v>2.9148148148148149E-2</v>
      </c>
      <c r="D33" s="16"/>
      <c r="E33" s="5"/>
      <c r="F33" s="6">
        <f>((C33/C30)-1)*800</f>
        <v>18.758889746820095</v>
      </c>
      <c r="G33" s="6"/>
      <c r="H33" s="52">
        <v>120.97333333333333</v>
      </c>
      <c r="I33" s="10">
        <f t="shared" si="1"/>
        <v>139.73222308015343</v>
      </c>
      <c r="J33" s="5"/>
      <c r="K33" s="96"/>
      <c r="L33" s="97"/>
      <c r="M33" s="17"/>
      <c r="N33" s="15"/>
      <c r="O33" s="5"/>
      <c r="P33" s="6"/>
      <c r="Q33" s="5"/>
      <c r="S33" s="10"/>
    </row>
    <row r="34" spans="1:19">
      <c r="A34" s="83" t="s">
        <v>4</v>
      </c>
      <c r="B34" s="119" t="s">
        <v>280</v>
      </c>
      <c r="C34" s="108">
        <v>2.9567129629629627E-2</v>
      </c>
      <c r="D34" s="16"/>
      <c r="E34" s="5"/>
      <c r="F34" s="6">
        <f>((C34/C30)-1)*800</f>
        <v>30.527898565448908</v>
      </c>
      <c r="G34" s="6"/>
      <c r="H34" s="52">
        <v>120.97333333333333</v>
      </c>
      <c r="I34" s="10">
        <f t="shared" si="1"/>
        <v>151.50123189878224</v>
      </c>
      <c r="J34" s="5"/>
      <c r="K34" s="96"/>
      <c r="L34" s="97"/>
      <c r="M34" s="17"/>
      <c r="N34" s="15"/>
      <c r="O34" s="5"/>
      <c r="P34" s="6"/>
      <c r="Q34" s="5"/>
      <c r="S34" s="10"/>
    </row>
    <row r="35" spans="1:19">
      <c r="A35" s="83" t="s">
        <v>5</v>
      </c>
      <c r="B35" s="119" t="s">
        <v>137</v>
      </c>
      <c r="C35" s="108">
        <v>2.966898148148148E-2</v>
      </c>
      <c r="D35" s="16"/>
      <c r="E35" s="5"/>
      <c r="F35" s="6">
        <f>((C35/C30)-1)*800</f>
        <v>33.388873084894577</v>
      </c>
      <c r="G35" s="6"/>
      <c r="H35" s="52">
        <v>120.97333333333333</v>
      </c>
      <c r="I35" s="10">
        <f t="shared" si="1"/>
        <v>154.36220641822791</v>
      </c>
      <c r="J35" s="5"/>
      <c r="K35" s="96"/>
      <c r="L35" s="97"/>
      <c r="M35" s="17"/>
      <c r="N35" s="15"/>
      <c r="O35" s="5"/>
      <c r="P35" s="6"/>
      <c r="Q35" s="5"/>
      <c r="S35" s="10"/>
    </row>
    <row r="36" spans="1:19">
      <c r="A36" s="83" t="s">
        <v>6</v>
      </c>
      <c r="B36" s="119" t="s">
        <v>381</v>
      </c>
      <c r="C36" s="108">
        <v>2.9692129629629627E-2</v>
      </c>
      <c r="D36" s="16"/>
      <c r="E36" s="5"/>
      <c r="F36" s="6">
        <f>((C36/C30)-1)*800</f>
        <v>34.039094566586847</v>
      </c>
      <c r="G36" s="6">
        <v>205.86</v>
      </c>
      <c r="H36" s="52">
        <v>120.97333333333333</v>
      </c>
      <c r="I36" s="10">
        <f t="shared" si="1"/>
        <v>155.01242789992017</v>
      </c>
      <c r="J36" s="5"/>
      <c r="K36" s="96"/>
      <c r="L36" s="97"/>
      <c r="M36" s="17"/>
      <c r="N36" s="15"/>
      <c r="O36" s="5"/>
      <c r="P36" s="6"/>
      <c r="Q36" s="5"/>
      <c r="S36" s="10"/>
    </row>
    <row r="37" spans="1:19">
      <c r="A37" s="83" t="s">
        <v>7</v>
      </c>
      <c r="B37" s="119" t="s">
        <v>138</v>
      </c>
      <c r="C37" s="108">
        <v>3.0667824074074077E-2</v>
      </c>
      <c r="D37" s="16"/>
      <c r="E37" s="5"/>
      <c r="F37" s="6">
        <f>((C37/C30)-1)*800</f>
        <v>61.445930019913142</v>
      </c>
      <c r="G37" s="6"/>
      <c r="H37" s="52">
        <v>120.97333333333333</v>
      </c>
      <c r="I37" s="10">
        <f t="shared" si="1"/>
        <v>182.41926335324646</v>
      </c>
      <c r="J37" s="5"/>
      <c r="K37" s="96"/>
      <c r="L37" s="97"/>
      <c r="M37" s="17"/>
      <c r="N37" s="15"/>
      <c r="O37" s="5"/>
      <c r="P37" s="6"/>
      <c r="Q37" s="5"/>
      <c r="S37" s="10"/>
    </row>
    <row r="38" spans="1:19">
      <c r="A38" s="83" t="s">
        <v>8</v>
      </c>
      <c r="B38" s="119" t="s">
        <v>83</v>
      </c>
      <c r="C38" s="108">
        <v>3.1115740740740739E-2</v>
      </c>
      <c r="D38" s="16"/>
      <c r="E38" s="5"/>
      <c r="F38" s="6">
        <f>((C38/C30)-1)*800</f>
        <v>74.027715690657203</v>
      </c>
      <c r="G38" s="6">
        <v>159.66999999999999</v>
      </c>
      <c r="H38" s="52">
        <v>120.973333333333</v>
      </c>
      <c r="I38" s="10">
        <f t="shared" si="1"/>
        <v>195.00104902399022</v>
      </c>
      <c r="J38" s="5"/>
      <c r="K38" s="96"/>
      <c r="L38" s="97"/>
      <c r="M38" s="17"/>
      <c r="N38" s="15"/>
      <c r="O38" s="5"/>
      <c r="P38" s="6"/>
      <c r="Q38" s="5"/>
      <c r="S38" s="10"/>
    </row>
    <row r="39" spans="1:19">
      <c r="A39" s="83" t="s">
        <v>9</v>
      </c>
      <c r="B39" s="119" t="s">
        <v>361</v>
      </c>
      <c r="C39" s="108">
        <v>3.1414351851851853E-2</v>
      </c>
      <c r="D39" s="16"/>
      <c r="E39" s="5"/>
      <c r="F39" s="6">
        <f>((C39/C30)-1)*800</f>
        <v>82.415572804486629</v>
      </c>
      <c r="G39" s="6"/>
      <c r="H39" s="52">
        <v>120.97333333333333</v>
      </c>
      <c r="I39" s="10">
        <f t="shared" si="1"/>
        <v>203.38890613781996</v>
      </c>
      <c r="J39" s="5"/>
      <c r="K39" s="96"/>
      <c r="L39" s="97"/>
      <c r="M39" s="17"/>
      <c r="N39" s="15"/>
      <c r="O39" s="5"/>
      <c r="P39" s="6"/>
      <c r="Q39" s="5"/>
      <c r="S39" s="10"/>
    </row>
    <row r="40" spans="1:19">
      <c r="A40" s="83" t="s">
        <v>10</v>
      </c>
      <c r="B40" s="119" t="s">
        <v>278</v>
      </c>
      <c r="C40" s="108">
        <v>3.1421296296296301E-2</v>
      </c>
      <c r="D40" s="16"/>
      <c r="E40" s="5"/>
      <c r="F40" s="6">
        <f>((C40/C30)-1)*800</f>
        <v>82.610639248994389</v>
      </c>
      <c r="G40" s="6"/>
      <c r="H40" s="52">
        <v>120.97333333333333</v>
      </c>
      <c r="I40" s="10">
        <f t="shared" si="1"/>
        <v>203.5839725823277</v>
      </c>
      <c r="J40" s="5"/>
      <c r="K40" s="96"/>
      <c r="L40" s="97"/>
      <c r="M40" s="17"/>
      <c r="N40" s="15"/>
      <c r="O40" s="5"/>
      <c r="P40" s="6"/>
      <c r="Q40" s="5"/>
      <c r="S40" s="10"/>
    </row>
    <row r="41" spans="1:19">
      <c r="A41" s="83" t="s">
        <v>11</v>
      </c>
      <c r="B41" s="119" t="s">
        <v>282</v>
      </c>
      <c r="C41" s="108">
        <v>3.195949074074074E-2</v>
      </c>
      <c r="D41" s="16"/>
      <c r="E41" s="5"/>
      <c r="F41" s="6">
        <f>((C41/C30)-1)*800</f>
        <v>97.728288698337991</v>
      </c>
      <c r="G41" s="6"/>
      <c r="H41" s="52">
        <v>120.97333333333333</v>
      </c>
      <c r="I41" s="10">
        <f t="shared" si="1"/>
        <v>218.70162203167132</v>
      </c>
      <c r="J41" s="5"/>
      <c r="K41" s="96"/>
      <c r="L41" s="97"/>
      <c r="M41" s="17"/>
      <c r="N41" s="15"/>
      <c r="O41" s="5"/>
      <c r="P41" s="6"/>
      <c r="Q41" s="5"/>
      <c r="S41" s="10"/>
    </row>
    <row r="42" spans="1:19">
      <c r="A42" s="83" t="s">
        <v>12</v>
      </c>
      <c r="B42" s="119" t="s">
        <v>283</v>
      </c>
      <c r="C42" s="108">
        <v>3.2596064814814814E-2</v>
      </c>
      <c r="D42" s="16"/>
      <c r="E42" s="5"/>
      <c r="F42" s="6">
        <f>((C42/C30)-1)*800</f>
        <v>115.60937944487347</v>
      </c>
      <c r="G42" s="6"/>
      <c r="H42" s="52">
        <v>120.97333333333333</v>
      </c>
      <c r="I42" s="10">
        <f t="shared" si="1"/>
        <v>236.5827127782068</v>
      </c>
      <c r="J42" s="5"/>
      <c r="K42" s="96"/>
      <c r="L42" s="97"/>
      <c r="M42" s="17"/>
      <c r="N42" s="15"/>
      <c r="O42" s="5"/>
      <c r="P42" s="6"/>
      <c r="Q42" s="5"/>
      <c r="S42" s="10"/>
    </row>
    <row r="43" spans="1:19">
      <c r="A43" s="83" t="s">
        <v>13</v>
      </c>
      <c r="B43" s="119" t="s">
        <v>362</v>
      </c>
      <c r="C43" s="108">
        <v>3.3365740740740744E-2</v>
      </c>
      <c r="D43" s="16"/>
      <c r="E43" s="5"/>
      <c r="F43" s="6">
        <f>((C43/C30)-1)*800</f>
        <v>137.22924371113922</v>
      </c>
      <c r="G43" s="6"/>
      <c r="H43" s="52">
        <v>120.97333333333333</v>
      </c>
      <c r="I43" s="10">
        <f t="shared" si="1"/>
        <v>258.20257704447255</v>
      </c>
      <c r="J43" s="5"/>
      <c r="K43" s="96"/>
      <c r="L43" s="97"/>
      <c r="M43" s="17"/>
      <c r="N43" s="15"/>
      <c r="O43" s="5"/>
      <c r="P43" s="6"/>
      <c r="Q43" s="5"/>
      <c r="S43" s="10"/>
    </row>
    <row r="44" spans="1:19">
      <c r="A44" s="83" t="s">
        <v>14</v>
      </c>
      <c r="B44" s="119" t="s">
        <v>364</v>
      </c>
      <c r="C44" s="108">
        <v>3.3848379629629631E-2</v>
      </c>
      <c r="D44" s="16"/>
      <c r="E44" s="5"/>
      <c r="F44" s="6">
        <f>((C44/C30)-1)*800</f>
        <v>150.7863616044217</v>
      </c>
      <c r="G44" s="6"/>
      <c r="H44" s="52">
        <v>120.97333333333333</v>
      </c>
      <c r="I44" s="10">
        <f t="shared" si="1"/>
        <v>271.75969493775506</v>
      </c>
      <c r="J44" s="5"/>
      <c r="K44" s="96"/>
      <c r="L44" s="97"/>
      <c r="M44" s="17"/>
      <c r="N44" s="15"/>
      <c r="O44" s="5"/>
      <c r="P44" s="6"/>
      <c r="Q44" s="5"/>
      <c r="S44" s="10"/>
    </row>
    <row r="45" spans="1:19">
      <c r="A45" s="83" t="s">
        <v>15</v>
      </c>
      <c r="B45" s="119" t="s">
        <v>238</v>
      </c>
      <c r="C45" s="108">
        <v>3.4061342592592588E-2</v>
      </c>
      <c r="D45" s="16"/>
      <c r="E45" s="5"/>
      <c r="F45" s="6">
        <f>((C45/C30)-1)*800</f>
        <v>156.76839923598979</v>
      </c>
      <c r="G45" s="6"/>
      <c r="H45" s="52">
        <v>120.97333333333333</v>
      </c>
      <c r="I45" s="10">
        <f t="shared" si="1"/>
        <v>277.74173256932312</v>
      </c>
      <c r="J45" s="5"/>
      <c r="K45" s="96"/>
      <c r="L45" s="97"/>
      <c r="M45" s="17"/>
      <c r="N45" s="15"/>
      <c r="O45" s="5"/>
      <c r="P45" s="6"/>
      <c r="Q45" s="5"/>
      <c r="S45" s="10"/>
    </row>
    <row r="46" spans="1:19">
      <c r="A46" s="83" t="s">
        <v>16</v>
      </c>
      <c r="B46" s="119" t="s">
        <v>363</v>
      </c>
      <c r="C46" s="108">
        <v>3.4700231481481485E-2</v>
      </c>
      <c r="D46" s="16"/>
      <c r="E46" s="5"/>
      <c r="F46" s="6">
        <f>((C46/C30)-1)*800</f>
        <v>174.71451213069463</v>
      </c>
      <c r="G46" s="6"/>
      <c r="H46" s="52">
        <v>120.97333333333333</v>
      </c>
      <c r="I46" s="10">
        <f t="shared" si="1"/>
        <v>295.68784546402799</v>
      </c>
      <c r="J46" s="5"/>
      <c r="K46" s="96"/>
      <c r="L46" s="97"/>
      <c r="M46" s="17"/>
      <c r="N46" s="15"/>
      <c r="O46" s="5"/>
      <c r="P46" s="6"/>
      <c r="Q46" s="5"/>
      <c r="S46" s="10"/>
    </row>
    <row r="47" spans="1:19">
      <c r="A47" s="83"/>
      <c r="C47" s="82"/>
      <c r="F47" s="6"/>
      <c r="G47" s="6"/>
      <c r="I47" s="10"/>
    </row>
    <row r="48" spans="1:19">
      <c r="A48" s="83"/>
      <c r="C48" s="82"/>
      <c r="D48" s="31"/>
      <c r="E48" s="31"/>
      <c r="F48" s="6"/>
      <c r="G48" s="6"/>
      <c r="I48" s="10"/>
    </row>
    <row r="49" spans="1:9">
      <c r="A49" s="83"/>
      <c r="C49" s="82"/>
      <c r="F49" s="6"/>
      <c r="G49" s="6"/>
      <c r="I49" s="10"/>
    </row>
    <row r="50" spans="1:9">
      <c r="A50" s="83"/>
      <c r="B50" s="110"/>
      <c r="C50" s="82"/>
      <c r="F50" s="6"/>
      <c r="G50" s="6"/>
      <c r="I50" s="10"/>
    </row>
    <row r="51" spans="1:9">
      <c r="A51" s="83"/>
      <c r="B51" s="81"/>
      <c r="C51" s="82"/>
      <c r="F51" s="6"/>
      <c r="G51" s="6"/>
      <c r="I51" s="10"/>
    </row>
    <row r="52" spans="1:9">
      <c r="A52" s="83"/>
      <c r="B52" s="110"/>
      <c r="C52" s="82"/>
      <c r="F52" s="6"/>
      <c r="G52" s="6"/>
      <c r="I52" s="10"/>
    </row>
    <row r="53" spans="1:9">
      <c r="A53" s="83"/>
      <c r="B53" s="81"/>
      <c r="C53" s="82"/>
      <c r="F53" s="6"/>
      <c r="G53" s="6"/>
      <c r="I53" s="10"/>
    </row>
    <row r="54" spans="1:9">
      <c r="A54" s="83"/>
      <c r="B54" s="110"/>
      <c r="C54" s="82"/>
      <c r="F54" s="6"/>
      <c r="G54" s="6"/>
      <c r="I54" s="10"/>
    </row>
    <row r="55" spans="1:9">
      <c r="A55" s="83"/>
      <c r="B55" s="5"/>
      <c r="C55" s="5"/>
      <c r="F55" s="5"/>
      <c r="G55" s="5"/>
      <c r="I55" s="5"/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Kokonaispisteet</vt:lpstr>
      <vt:lpstr>VUO tark PI</vt:lpstr>
      <vt:lpstr>VUO tark PI2</vt:lpstr>
      <vt:lpstr>GP tark PI</vt:lpstr>
      <vt:lpstr>GP tark LNORM</vt:lpstr>
      <vt:lpstr>IMA PI</vt:lpstr>
      <vt:lpstr>IMA LNORM</vt:lpstr>
      <vt:lpstr>IMA PI (2)</vt:lpstr>
      <vt:lpstr>IMA LNORM (2)</vt:lpstr>
      <vt:lpstr>KONTU PI </vt:lpstr>
      <vt:lpstr>HÄM NORM  </vt:lpstr>
      <vt:lpstr>HÄM YHTEIS</vt:lpstr>
    </vt:vector>
  </TitlesOfParts>
  <Company>Ösavägen 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Aapajärvi</dc:creator>
  <cp:lastModifiedBy>Jarkko Kauppinen</cp:lastModifiedBy>
  <dcterms:created xsi:type="dcterms:W3CDTF">2015-06-02T19:11:26Z</dcterms:created>
  <dcterms:modified xsi:type="dcterms:W3CDTF">2022-02-07T09:04:40Z</dcterms:modified>
</cp:coreProperties>
</file>